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6.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harts/chart1.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charts/chart2.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3.xml" ContentType="application/vnd.openxmlformats-officedocument.drawingml.chart+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51.xml" ContentType="application/vnd.openxmlformats-officedocument.drawing+xml"/>
  <Override PartName="/xl/drawings/drawing52.xml" ContentType="application/vnd.openxmlformats-officedocument.drawing+xml"/>
  <Override PartName="/xl/charts/chart4.xml" ContentType="application/vnd.openxmlformats-officedocument.drawingml.chart+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53.xml" ContentType="application/vnd.openxmlformats-officedocument.drawing+xml"/>
  <Override PartName="/xl/drawings/drawing54.xml" ContentType="application/vnd.openxmlformats-officedocument.drawing+xml"/>
  <Override PartName="/xl/charts/chart5.xml" ContentType="application/vnd.openxmlformats-officedocument.drawingml.chart+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55.xml" ContentType="application/vnd.openxmlformats-officedocument.drawing+xml"/>
  <Override PartName="/xl/drawings/drawing56.xml" ContentType="application/vnd.openxmlformats-officedocument.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charts/chart6.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charts/chart7.xml" ContentType="application/vnd.openxmlformats-officedocument.drawingml.chart+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rawings/drawing59.xml" ContentType="application/vnd.openxmlformats-officedocument.drawing+xml"/>
  <Override PartName="/xl/drawings/drawing60.xml" ContentType="application/vnd.openxmlformats-officedocument.drawing+xml"/>
  <Override PartName="/xl/charts/chart8.xml" ContentType="application/vnd.openxmlformats-officedocument.drawingml.chart+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61.xml" ContentType="application/vnd.openxmlformats-officedocument.drawing+xml"/>
  <Override PartName="/xl/drawings/drawing62.xml" ContentType="application/vnd.openxmlformats-officedocument.drawing+xml"/>
  <Override PartName="/xl/charts/chart9.xml" ContentType="application/vnd.openxmlformats-officedocument.drawingml.chart+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63.xml" ContentType="application/vnd.openxmlformats-officedocument.drawing+xml"/>
  <Override PartName="/xl/drawings/drawing64.xml" ContentType="application/vnd.openxmlformats-officedocument.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charts/chart10.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charts/chart11.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charts/chart12.xml" ContentType="application/vnd.openxmlformats-officedocument.drawingml.chart+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69.xml" ContentType="application/vnd.openxmlformats-officedocument.drawing+xml"/>
  <Override PartName="/xl/drawings/drawing70.xml" ContentType="application/vnd.openxmlformats-officedocument.drawing+xml"/>
  <Override PartName="/xl/charts/chart13.xml" ContentType="application/vnd.openxmlformats-officedocument.drawingml.chart+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xWindow="3825" yWindow="-105" windowWidth="12600" windowHeight="10110" firstSheet="2" activeTab="7"/>
  </bookViews>
  <sheets>
    <sheet name="CoverPage" sheetId="38" r:id="rId1"/>
    <sheet name="Page2" sheetId="85" r:id="rId2"/>
    <sheet name="Page3" sheetId="45" r:id="rId3"/>
    <sheet name="Page4" sheetId="44" r:id="rId4"/>
    <sheet name="Page5" sheetId="43" r:id="rId5"/>
    <sheet name="Page6" sheetId="41" r:id="rId6"/>
    <sheet name="Page7A" sheetId="39" r:id="rId7"/>
    <sheet name="Page7B" sheetId="100" r:id="rId8"/>
    <sheet name="Page7C" sheetId="87" r:id="rId9"/>
    <sheet name="Page8" sheetId="47" r:id="rId10"/>
    <sheet name="Page9" sheetId="48" r:id="rId11"/>
    <sheet name="Page" sheetId="37" r:id="rId12"/>
    <sheet name="Explanation" sheetId="26" r:id="rId13"/>
    <sheet name="Topic 1" sheetId="1" r:id="rId14"/>
    <sheet name="Topic 2" sheetId="2" r:id="rId15"/>
    <sheet name="Topic 3A" sheetId="3" r:id="rId16"/>
    <sheet name="Topic 3B" sheetId="4" r:id="rId17"/>
    <sheet name="Topic 3C" sheetId="6" r:id="rId18"/>
    <sheet name="Topic 4" sheetId="7" r:id="rId19"/>
    <sheet name="Topic 5" sheetId="8" r:id="rId20"/>
    <sheet name="Topic 6" sheetId="9" r:id="rId21"/>
    <sheet name="Topic 7" sheetId="10" r:id="rId22"/>
    <sheet name="Topic 8A" sheetId="11" r:id="rId23"/>
    <sheet name="Topic 8B" sheetId="12" r:id="rId24"/>
    <sheet name="Topic 8C (1)" sheetId="32" r:id="rId25"/>
    <sheet name="Topic 8C (2) OPTIONAL" sheetId="96" r:id="rId26"/>
    <sheet name="Topic 8C (3) OPTIONAL" sheetId="99" r:id="rId27"/>
    <sheet name="Topic 8C (4) OPTIONAL" sheetId="98" r:id="rId28"/>
    <sheet name="Topic 8C (5) OPTIONAL" sheetId="97" r:id="rId29"/>
    <sheet name="Topic 8D" sheetId="36" r:id="rId30"/>
    <sheet name="Topic 9A" sheetId="19" r:id="rId31"/>
    <sheet name="Topic 9B" sheetId="5" r:id="rId32"/>
    <sheet name="Topic10A" sheetId="33" r:id="rId33"/>
    <sheet name="Topic 10B" sheetId="14" r:id="rId34"/>
    <sheet name="Topic 10C" sheetId="16" r:id="rId35"/>
    <sheet name="Topic 10D" sheetId="17" r:id="rId36"/>
    <sheet name="Topic 10E" sheetId="34" r:id="rId37"/>
    <sheet name="Topic 10F" sheetId="18" r:id="rId38"/>
    <sheet name="Topic 11" sheetId="21" r:id="rId39"/>
    <sheet name="Topic 12A" sheetId="22" r:id="rId40"/>
    <sheet name="Topic 12B" sheetId="23" r:id="rId41"/>
    <sheet name="BLANK PAGE 1" sheetId="103" r:id="rId42"/>
    <sheet name="Topic 13A" sheetId="58" r:id="rId43"/>
    <sheet name="Topic 13B" sheetId="101" r:id="rId44"/>
    <sheet name="Topic 14" sheetId="25" r:id="rId45"/>
    <sheet name="BLANK PAGE 2" sheetId="102" r:id="rId46"/>
    <sheet name="COVER PAGE" sheetId="84" r:id="rId47"/>
    <sheet name="Summary-T2" sheetId="89" r:id="rId48"/>
    <sheet name="T2-Interpretation" sheetId="90" r:id="rId49"/>
    <sheet name="Summary-T3" sheetId="61" r:id="rId50"/>
    <sheet name="T3-Interpretation" sheetId="71" r:id="rId51"/>
    <sheet name="Summary-T4" sheetId="91" r:id="rId52"/>
    <sheet name="T4 - Interpretation" sheetId="92" r:id="rId53"/>
    <sheet name="Summary-T5" sheetId="63" r:id="rId54"/>
    <sheet name="T5 - Interpretation" sheetId="72" r:id="rId55"/>
    <sheet name="Summary-T6" sheetId="64" r:id="rId56"/>
    <sheet name="T6 - Interpretation" sheetId="74" r:id="rId57"/>
    <sheet name="Summary-T7" sheetId="65" r:id="rId58"/>
    <sheet name="T7-Interpretation" sheetId="75" r:id="rId59"/>
    <sheet name="Summary-T8 CDM" sheetId="93" r:id="rId60"/>
    <sheet name="T8-Interpretation CDM" sheetId="95" r:id="rId61"/>
    <sheet name="Summary-T8 Water Loss" sheetId="66" r:id="rId62"/>
    <sheet name="T8-Interpretation Water Loss" sheetId="77" r:id="rId63"/>
    <sheet name="Summary-T9" sheetId="67" r:id="rId64"/>
    <sheet name="T9-Interpretation" sheetId="78" r:id="rId65"/>
    <sheet name="Summary-T10" sheetId="68" r:id="rId66"/>
    <sheet name="T10-Interpretation" sheetId="79" r:id="rId67"/>
    <sheet name="Summary-T11" sheetId="69" r:id="rId68"/>
    <sheet name="T11-Interpretation" sheetId="80" r:id="rId69"/>
    <sheet name="Summary-T12" sheetId="70" r:id="rId70"/>
    <sheet name="T12-Interpretation" sheetId="81" r:id="rId71"/>
    <sheet name="BAR-LEGEND-STATUS" sheetId="82" r:id="rId72"/>
  </sheets>
  <definedNames>
    <definedName name="_xlnm.Print_Area" localSheetId="71">'BAR-LEGEND-STATUS'!$A$1:$X$75</definedName>
    <definedName name="_xlnm.Print_Area" localSheetId="46">'COVER PAGE'!$A$1:$V$61</definedName>
    <definedName name="_xlnm.Print_Area" localSheetId="0">CoverPage!$A$1:$O$37</definedName>
    <definedName name="_xlnm.Print_Area" localSheetId="12">Explanation!$A$1:$AF$87</definedName>
    <definedName name="_xlnm.Print_Area" localSheetId="11">Page!$A$1:$W$40</definedName>
    <definedName name="_xlnm.Print_Area" localSheetId="1">Page2!$A$1:$R$44</definedName>
    <definedName name="_xlnm.Print_Area" localSheetId="2">Page3!$A$1:$P$41</definedName>
    <definedName name="_xlnm.Print_Area" localSheetId="3">Page4!$A$1:$L$40</definedName>
    <definedName name="_xlnm.Print_Area" localSheetId="4">Page5!$A$1:$K$38</definedName>
    <definedName name="_xlnm.Print_Area" localSheetId="5">Page6!$A$1:$M$41</definedName>
    <definedName name="_xlnm.Print_Area" localSheetId="6">Page7A!$A$1:$P$50</definedName>
    <definedName name="_xlnm.Print_Area" localSheetId="7">Page7B!$A$1:$T$47</definedName>
    <definedName name="_xlnm.Print_Area" localSheetId="8">Page7C!$A$1:$T$47</definedName>
    <definedName name="_xlnm.Print_Area" localSheetId="9">Page8!$A$1:$O$37</definedName>
    <definedName name="_xlnm.Print_Area" localSheetId="10">Page9!$A$1:$O$42</definedName>
    <definedName name="_xlnm.Print_Area" localSheetId="65">'Summary-T10'!$A$1:$R$49</definedName>
    <definedName name="_xlnm.Print_Area" localSheetId="67">'Summary-T11'!$A$1:$W$48</definedName>
    <definedName name="_xlnm.Print_Area" localSheetId="69">'Summary-T12'!$A$1:$O$54</definedName>
    <definedName name="_xlnm.Print_Area" localSheetId="49">'Summary-T3'!$A$1:$M$66</definedName>
    <definedName name="_xlnm.Print_Area" localSheetId="51">'Summary-T4'!$A$1:$M$54</definedName>
    <definedName name="_xlnm.Print_Area" localSheetId="53">'Summary-T5'!$A$1:$M$55</definedName>
    <definedName name="_xlnm.Print_Area" localSheetId="59">'Summary-T8 CDM'!$A$1:$S$57</definedName>
    <definedName name="_xlnm.Print_Area" localSheetId="61">'Summary-T8 Water Loss'!$A$1:$S$68</definedName>
    <definedName name="_xlnm.Print_Area" localSheetId="66">'T10-Interpretation'!$A$1:$AI$29</definedName>
    <definedName name="_xlnm.Print_Area" localSheetId="68">'T11-Interpretation'!$A$1:$AJ$33</definedName>
    <definedName name="_xlnm.Print_Area" localSheetId="70" xml:space="preserve">                  'T12-Interpretation'!$A$1:$X$24</definedName>
    <definedName name="_xlnm.Print_Area" localSheetId="48">'T2-Interpretation'!$A$1:$AE$27</definedName>
    <definedName name="_xlnm.Print_Area" localSheetId="50">'T3-Interpretation'!$A$1:$AE$30</definedName>
    <definedName name="_xlnm.Print_Area" localSheetId="52">'T4 - Interpretation'!$A$1:$AR$33</definedName>
    <definedName name="_xlnm.Print_Area" localSheetId="54">'T5 - Interpretation'!$A$1:$AW$37</definedName>
    <definedName name="_xlnm.Print_Area" localSheetId="56">'T6 - Interpretation'!$A$1:$AZ$33</definedName>
    <definedName name="_xlnm.Print_Area" localSheetId="58">'T7-Interpretation'!$A$1:$BF$42</definedName>
    <definedName name="_xlnm.Print_Area" localSheetId="60" xml:space="preserve">                                    'T8-Interpretation CDM'!$A$1:$BA$38</definedName>
    <definedName name="_xlnm.Print_Area" localSheetId="62">'T8-Interpretation Water Loss'!$A$1:$AC$33</definedName>
    <definedName name="_xlnm.Print_Area" localSheetId="64" xml:space="preserve">         'T9-Interpretation'!$A$1:$AN$37</definedName>
    <definedName name="_xlnm.Print_Area" localSheetId="13">'Topic 1'!$A$1:$V$89</definedName>
    <definedName name="_xlnm.Print_Area" localSheetId="33">'Topic 10B'!$A$1:$AB$50</definedName>
    <definedName name="_xlnm.Print_Area" localSheetId="34">'Topic 10C'!$A$1:$AB$93</definedName>
    <definedName name="_xlnm.Print_Area" localSheetId="35">'Topic 10D'!$A$1:$W$36</definedName>
    <definedName name="_xlnm.Print_Area" localSheetId="36">'Topic 10E'!$A$1:$W$38</definedName>
    <definedName name="_xlnm.Print_Area" localSheetId="37">'Topic 10F'!$A$1:$AA$34</definedName>
    <definedName name="_xlnm.Print_Area" localSheetId="38">'Topic 11'!$A$1:$AB$77</definedName>
    <definedName name="_xlnm.Print_Area" localSheetId="39">'Topic 12A'!$A$1:$W$41</definedName>
    <definedName name="_xlnm.Print_Area" localSheetId="40">'Topic 12B'!$A$1:$W$44</definedName>
    <definedName name="_xlnm.Print_Area" localSheetId="42">'Topic 13A'!$A$1:$O$48</definedName>
    <definedName name="_xlnm.Print_Area" localSheetId="43">'Topic 13B'!$A$1:$O$48</definedName>
    <definedName name="_xlnm.Print_Area" localSheetId="44">'Topic 14'!$A$1:$I$35</definedName>
    <definedName name="_xlnm.Print_Area" localSheetId="14">'Topic 2'!$A$1:$T$40</definedName>
    <definedName name="_xlnm.Print_Area" localSheetId="15">'Topic 3A'!$A$1:$Z$69</definedName>
    <definedName name="_xlnm.Print_Area" localSheetId="16">'Topic 3B'!$A$1:$Z$39</definedName>
    <definedName name="_xlnm.Print_Area" localSheetId="17">'Topic 3C'!$A$1:$AD$41</definedName>
    <definedName name="_xlnm.Print_Area" localSheetId="18">'Topic 4'!$A$1:$Q$45</definedName>
    <definedName name="_xlnm.Print_Area" localSheetId="19">'Topic 5'!$A$1:$AK$129</definedName>
    <definedName name="_xlnm.Print_Area" localSheetId="20" xml:space="preserve">   'Topic 6'!$A$1:$AF$159</definedName>
    <definedName name="_xlnm.Print_Area" localSheetId="21" xml:space="preserve">   'Topic 7'!$A$1:$X$65</definedName>
    <definedName name="_xlnm.Print_Area" localSheetId="22">'Topic 8A'!$A$1:$X$32</definedName>
    <definedName name="_xlnm.Print_Area" localSheetId="23">'Topic 8B'!$A$1:$R$36</definedName>
    <definedName name="_xlnm.Print_Area" localSheetId="24">'Topic 8C (1)'!$A$1:$AE$72</definedName>
    <definedName name="_xlnm.Print_Area" localSheetId="25">'Topic 8C (2) OPTIONAL'!$A$1:$AE$72</definedName>
    <definedName name="_xlnm.Print_Area" localSheetId="26">'Topic 8C (3) OPTIONAL'!$A$1:$AE$72</definedName>
    <definedName name="_xlnm.Print_Area" localSheetId="27">'Topic 8C (4) OPTIONAL'!$A$1:$AE$72</definedName>
    <definedName name="_xlnm.Print_Area" localSheetId="28">'Topic 8C (5) OPTIONAL'!$A$1:$AE$72</definedName>
    <definedName name="_xlnm.Print_Area" localSheetId="29">'Topic 8D'!$A$1:$AE$34</definedName>
    <definedName name="_xlnm.Print_Area" localSheetId="30">'Topic 9A'!$A$1:$AD$72</definedName>
    <definedName name="_xlnm.Print_Area" localSheetId="31">'Topic 9B'!$A$1:$W$61</definedName>
    <definedName name="_xlnm.Print_Area" localSheetId="32">Topic10A!$A$1:$M$28</definedName>
  </definedNames>
  <calcPr calcId="145621"/>
</workbook>
</file>

<file path=xl/calcChain.xml><?xml version="1.0" encoding="utf-8"?>
<calcChain xmlns="http://schemas.openxmlformats.org/spreadsheetml/2006/main">
  <c r="A4" i="41" l="1"/>
  <c r="Q20" i="6" l="1"/>
  <c r="P20" i="6"/>
  <c r="C15" i="61" s="1"/>
  <c r="AC20" i="6"/>
  <c r="F15" i="61" s="1"/>
  <c r="Z20" i="6"/>
  <c r="O25" i="7"/>
  <c r="D37" i="4"/>
  <c r="D36" i="4"/>
  <c r="L28" i="3"/>
  <c r="E26" i="2"/>
  <c r="D26" i="2"/>
  <c r="E18" i="2"/>
  <c r="D18" i="2"/>
  <c r="I29" i="34"/>
  <c r="M17" i="14"/>
  <c r="D21" i="33"/>
  <c r="J23" i="11"/>
  <c r="I24" i="22"/>
  <c r="I7" i="23" s="1"/>
  <c r="V15" i="22"/>
  <c r="G7" i="70" s="1"/>
  <c r="S15" i="22"/>
  <c r="F7" i="70" s="1"/>
  <c r="J15" i="22"/>
  <c r="J6" i="23" s="1"/>
  <c r="I15" i="22"/>
  <c r="I6" i="23" s="1"/>
  <c r="L7" i="64"/>
  <c r="K7" i="64"/>
  <c r="S147" i="9"/>
  <c r="R147" i="9"/>
  <c r="R28" i="9"/>
  <c r="AJ99" i="8"/>
  <c r="AG99" i="8"/>
  <c r="X99" i="8"/>
  <c r="W99" i="8"/>
  <c r="W56" i="8"/>
  <c r="X22" i="8"/>
  <c r="W22" i="8"/>
  <c r="G18" i="2"/>
  <c r="G26" i="2"/>
  <c r="H26" i="2"/>
  <c r="Q12" i="6"/>
  <c r="P12" i="6"/>
  <c r="C8" i="61" s="1"/>
  <c r="L64" i="3"/>
  <c r="L68" i="3" s="1"/>
  <c r="L59" i="3"/>
  <c r="L67" i="3" s="1"/>
  <c r="L32" i="3"/>
  <c r="L36" i="3" s="1"/>
  <c r="L35" i="3"/>
  <c r="Q19" i="6"/>
  <c r="D14" i="61" s="1"/>
  <c r="E15" i="61"/>
  <c r="D15" i="61"/>
  <c r="AC19" i="6"/>
  <c r="F14" i="61" s="1"/>
  <c r="Z19" i="6"/>
  <c r="E14" i="61" s="1"/>
  <c r="P19" i="6"/>
  <c r="C14" i="61" s="1"/>
  <c r="AC18" i="6"/>
  <c r="F13" i="61" s="1"/>
  <c r="Z18" i="6"/>
  <c r="E13" i="61" s="1"/>
  <c r="Q18" i="6"/>
  <c r="D13" i="61" s="1"/>
  <c r="P18" i="6"/>
  <c r="C13" i="61" s="1"/>
  <c r="AC17" i="6"/>
  <c r="F12" i="61" s="1"/>
  <c r="Z17" i="6"/>
  <c r="E12" i="61" s="1"/>
  <c r="Q17" i="6"/>
  <c r="D12" i="61" s="1"/>
  <c r="P17" i="6"/>
  <c r="C12" i="61" s="1"/>
  <c r="AC15" i="6"/>
  <c r="F11" i="61" s="1"/>
  <c r="Z15" i="6"/>
  <c r="E11" i="61" s="1"/>
  <c r="P15" i="6"/>
  <c r="C11" i="61" s="1"/>
  <c r="AC14" i="6"/>
  <c r="F10" i="61" s="1"/>
  <c r="Z14" i="6"/>
  <c r="E10" i="61" s="1"/>
  <c r="AC13" i="6"/>
  <c r="F9" i="61" s="1"/>
  <c r="Z13" i="6"/>
  <c r="E9" i="61" s="1"/>
  <c r="P13" i="6"/>
  <c r="C9" i="61" s="1"/>
  <c r="AC12" i="6"/>
  <c r="F8" i="61" s="1"/>
  <c r="Z12" i="6"/>
  <c r="E8" i="61" s="1"/>
  <c r="Q15" i="6"/>
  <c r="D11" i="61" s="1"/>
  <c r="Q13" i="6"/>
  <c r="D9" i="61" s="1"/>
  <c r="Q14" i="6"/>
  <c r="D10" i="61" s="1"/>
  <c r="P14" i="6"/>
  <c r="C10" i="61" s="1"/>
  <c r="M36" i="4"/>
  <c r="L37" i="4"/>
  <c r="L36" i="4"/>
  <c r="Y64" i="3"/>
  <c r="Y68" i="3" s="1"/>
  <c r="V64" i="3"/>
  <c r="V68" i="3" s="1"/>
  <c r="M64" i="3"/>
  <c r="M68" i="3" s="1"/>
  <c r="Y59" i="3"/>
  <c r="Y67" i="3" s="1"/>
  <c r="V59" i="3"/>
  <c r="V67" i="3" s="1"/>
  <c r="M59" i="3"/>
  <c r="M67" i="3" s="1"/>
  <c r="Y32" i="3"/>
  <c r="Y36" i="3" s="1"/>
  <c r="V32" i="3"/>
  <c r="V36" i="3" s="1"/>
  <c r="M32" i="3"/>
  <c r="M36" i="3" s="1"/>
  <c r="Y28" i="3"/>
  <c r="V28" i="3"/>
  <c r="V35" i="3" s="1"/>
  <c r="M28" i="3"/>
  <c r="K59" i="3"/>
  <c r="K67" i="3" s="1"/>
  <c r="J59" i="3"/>
  <c r="J67" i="3" s="1"/>
  <c r="I59" i="3"/>
  <c r="I67" i="3" s="1"/>
  <c r="K28" i="3"/>
  <c r="J28" i="3"/>
  <c r="I28" i="3"/>
  <c r="I35" i="3" s="1"/>
  <c r="K32" i="3"/>
  <c r="J32" i="3"/>
  <c r="J36" i="3" s="1"/>
  <c r="I32" i="3"/>
  <c r="I36" i="3" s="1"/>
  <c r="K36" i="3"/>
  <c r="V29" i="34"/>
  <c r="S29" i="34"/>
  <c r="J29" i="34"/>
  <c r="W30" i="11"/>
  <c r="T30" i="11"/>
  <c r="K30" i="11"/>
  <c r="J30" i="11"/>
  <c r="AJ76" i="8"/>
  <c r="AG76" i="8"/>
  <c r="X76" i="8"/>
  <c r="W76" i="8"/>
  <c r="AJ70" i="8"/>
  <c r="AG70" i="8"/>
  <c r="X70" i="8"/>
  <c r="W70" i="8"/>
  <c r="AG65" i="8"/>
  <c r="X65" i="8"/>
  <c r="W65" i="8"/>
  <c r="AJ56" i="8"/>
  <c r="AG56" i="8"/>
  <c r="X56" i="8"/>
  <c r="W29" i="8"/>
  <c r="Q71" i="32"/>
  <c r="K14" i="65"/>
  <c r="K13" i="65"/>
  <c r="K12" i="65"/>
  <c r="K11" i="65"/>
  <c r="K10" i="65"/>
  <c r="K9" i="65"/>
  <c r="K8" i="65"/>
  <c r="K7" i="65"/>
  <c r="J14" i="65"/>
  <c r="J13" i="65"/>
  <c r="J12" i="65"/>
  <c r="J11" i="65"/>
  <c r="J10" i="65"/>
  <c r="J9" i="65"/>
  <c r="J8" i="65"/>
  <c r="J7" i="65"/>
  <c r="I14" i="65"/>
  <c r="I13" i="65"/>
  <c r="I12" i="65"/>
  <c r="I11" i="65"/>
  <c r="I10" i="65"/>
  <c r="I9" i="65"/>
  <c r="I8" i="65"/>
  <c r="I7" i="65"/>
  <c r="H14" i="65"/>
  <c r="H13" i="65"/>
  <c r="H12" i="65"/>
  <c r="H11" i="65"/>
  <c r="H10" i="65"/>
  <c r="H9" i="65"/>
  <c r="H8" i="65"/>
  <c r="H7" i="65"/>
  <c r="G26" i="66"/>
  <c r="G25" i="66"/>
  <c r="G24" i="66"/>
  <c r="G23" i="66"/>
  <c r="G22" i="66"/>
  <c r="G21" i="66"/>
  <c r="G20" i="66"/>
  <c r="G19" i="66"/>
  <c r="G18" i="66"/>
  <c r="G17" i="66"/>
  <c r="G16" i="66"/>
  <c r="G15" i="66"/>
  <c r="G14" i="66"/>
  <c r="G13" i="66"/>
  <c r="G12" i="66"/>
  <c r="G11" i="66"/>
  <c r="G10" i="66"/>
  <c r="G9" i="66"/>
  <c r="G8" i="66"/>
  <c r="G7" i="66"/>
  <c r="F26" i="66"/>
  <c r="F25" i="66"/>
  <c r="F24" i="66"/>
  <c r="F23" i="66"/>
  <c r="F22" i="66"/>
  <c r="F21" i="66"/>
  <c r="F20" i="66"/>
  <c r="F19" i="66"/>
  <c r="F18" i="66"/>
  <c r="F17" i="66"/>
  <c r="F16" i="66"/>
  <c r="F15" i="66"/>
  <c r="F14" i="66"/>
  <c r="F13" i="66"/>
  <c r="F12" i="66"/>
  <c r="F11" i="66"/>
  <c r="F10" i="66"/>
  <c r="F9" i="66"/>
  <c r="F8" i="66"/>
  <c r="F7" i="66"/>
  <c r="E26" i="66"/>
  <c r="E25" i="66"/>
  <c r="E24" i="66"/>
  <c r="E23" i="66"/>
  <c r="E22" i="66"/>
  <c r="E21" i="66"/>
  <c r="E20" i="66"/>
  <c r="E19" i="66"/>
  <c r="E18" i="66"/>
  <c r="E17" i="66"/>
  <c r="E16" i="66"/>
  <c r="E15" i="66"/>
  <c r="E14" i="66"/>
  <c r="E13" i="66"/>
  <c r="E12" i="66"/>
  <c r="E11" i="66"/>
  <c r="E10" i="66"/>
  <c r="E9" i="66"/>
  <c r="E8" i="66"/>
  <c r="E7" i="66"/>
  <c r="D26" i="66"/>
  <c r="D25" i="66"/>
  <c r="D24" i="66"/>
  <c r="D23" i="66"/>
  <c r="D22" i="66"/>
  <c r="D21" i="66"/>
  <c r="D20" i="66"/>
  <c r="D19" i="66"/>
  <c r="D18" i="66"/>
  <c r="D17" i="66"/>
  <c r="D16" i="66"/>
  <c r="D15" i="66"/>
  <c r="D14" i="66"/>
  <c r="D13" i="66"/>
  <c r="D12" i="66"/>
  <c r="D11" i="66"/>
  <c r="D10" i="66"/>
  <c r="D9" i="66"/>
  <c r="D8" i="66"/>
  <c r="D7" i="66"/>
  <c r="H17" i="65" l="1"/>
  <c r="D12" i="82" s="1"/>
  <c r="D8" i="61"/>
  <c r="D8" i="70"/>
  <c r="D7" i="70"/>
  <c r="E7" i="70"/>
  <c r="L38" i="4"/>
  <c r="M35" i="3"/>
  <c r="Y35" i="3"/>
  <c r="D19" i="84"/>
  <c r="D18" i="84"/>
  <c r="D17" i="84"/>
  <c r="D16" i="84"/>
  <c r="D15" i="84"/>
  <c r="D14" i="84"/>
  <c r="C4" i="25"/>
  <c r="D1" i="25"/>
  <c r="P32" i="19"/>
  <c r="F30" i="10" l="1"/>
  <c r="G30" i="10"/>
  <c r="H30" i="10"/>
  <c r="I30" i="10"/>
  <c r="F25" i="10"/>
  <c r="G25" i="10"/>
  <c r="H25" i="10"/>
  <c r="I25" i="10"/>
  <c r="E30" i="10"/>
  <c r="E25" i="10"/>
  <c r="F19" i="10"/>
  <c r="G19" i="10"/>
  <c r="H19" i="10"/>
  <c r="I19" i="10"/>
  <c r="E19" i="10"/>
  <c r="F14" i="10"/>
  <c r="G14" i="10"/>
  <c r="H14" i="10"/>
  <c r="I14" i="10"/>
  <c r="E14" i="10"/>
  <c r="N1" i="101" l="1"/>
  <c r="I1" i="101"/>
  <c r="F1" i="101"/>
  <c r="C1" i="101"/>
  <c r="A4" i="100"/>
  <c r="B9" i="84" l="1"/>
  <c r="F41" i="9"/>
  <c r="E37" i="4"/>
  <c r="F37" i="4"/>
  <c r="G37" i="4"/>
  <c r="H37" i="4"/>
  <c r="I37" i="4"/>
  <c r="E36" i="4"/>
  <c r="F36" i="4"/>
  <c r="G36" i="4"/>
  <c r="H36" i="4"/>
  <c r="I36" i="4"/>
  <c r="B4" i="1"/>
  <c r="S1" i="82"/>
  <c r="B1" i="82"/>
  <c r="S1" i="81"/>
  <c r="B1" i="81"/>
  <c r="J1" i="70"/>
  <c r="B1" i="70"/>
  <c r="AG1" i="80"/>
  <c r="D1" i="80"/>
  <c r="T1" i="69"/>
  <c r="D1" i="69"/>
  <c r="AE1" i="79"/>
  <c r="C1" i="79"/>
  <c r="N1" i="68"/>
  <c r="C1" i="68"/>
  <c r="AK1" i="78"/>
  <c r="C1" i="78"/>
  <c r="N1" i="67"/>
  <c r="C1" i="67"/>
  <c r="B1" i="77"/>
  <c r="X1" i="77"/>
  <c r="B1" i="66"/>
  <c r="N1" i="66"/>
  <c r="B1" i="95"/>
  <c r="AV1" i="95"/>
  <c r="N1" i="93"/>
  <c r="B1" i="93"/>
  <c r="BB1" i="75"/>
  <c r="F1" i="75"/>
  <c r="O1" i="65"/>
  <c r="E1" i="65"/>
  <c r="AW1" i="74"/>
  <c r="B1" i="74"/>
  <c r="M1" i="64"/>
  <c r="E1" i="64"/>
  <c r="AU1" i="72"/>
  <c r="B1" i="72"/>
  <c r="H1" i="63"/>
  <c r="B1" i="63"/>
  <c r="AO1" i="92"/>
  <c r="B1" i="92"/>
  <c r="H1" i="91"/>
  <c r="B1" i="91"/>
  <c r="AA1" i="71"/>
  <c r="E1" i="71"/>
  <c r="B1" i="61"/>
  <c r="AA1" i="90"/>
  <c r="E1" i="90"/>
  <c r="S1" i="84"/>
  <c r="F1" i="25"/>
  <c r="N1" i="58"/>
  <c r="I1" i="58"/>
  <c r="F1" i="58"/>
  <c r="C1" i="58"/>
  <c r="R1" i="23"/>
  <c r="B1" i="23"/>
  <c r="R1" i="22"/>
  <c r="B1" i="22"/>
  <c r="W37" i="21"/>
  <c r="C37" i="21"/>
  <c r="W1" i="21"/>
  <c r="C1" i="21"/>
  <c r="V1" i="18"/>
  <c r="C1" i="18"/>
  <c r="R1" i="34"/>
  <c r="B1" i="34"/>
  <c r="R1" i="17"/>
  <c r="B1" i="17"/>
  <c r="W47" i="16"/>
  <c r="C47" i="16"/>
  <c r="W1" i="16"/>
  <c r="C1" i="16"/>
  <c r="V1" i="14"/>
  <c r="C1" i="14"/>
  <c r="K1" i="33"/>
  <c r="C1" i="33"/>
  <c r="Q28" i="5"/>
  <c r="C28" i="5"/>
  <c r="Q1" i="5"/>
  <c r="C1" i="5"/>
  <c r="Y37" i="19"/>
  <c r="C37" i="19"/>
  <c r="Y1" i="19"/>
  <c r="C1" i="19"/>
  <c r="Z1" i="36"/>
  <c r="D1" i="36"/>
  <c r="Z1" i="97"/>
  <c r="C1" i="97"/>
  <c r="Z41" i="97"/>
  <c r="D41" i="97"/>
  <c r="Z41" i="98"/>
  <c r="D41" i="98"/>
  <c r="Z1" i="98"/>
  <c r="C1" i="98"/>
  <c r="Z41" i="99"/>
  <c r="D41" i="99"/>
  <c r="Z1" i="99"/>
  <c r="C1" i="99"/>
  <c r="Z1" i="96"/>
  <c r="C1" i="96"/>
  <c r="D41" i="96"/>
  <c r="Z41" i="96"/>
  <c r="Z41" i="32"/>
  <c r="D41" i="32"/>
  <c r="C1" i="32"/>
  <c r="Z1" i="32"/>
  <c r="M1" i="12"/>
  <c r="B1" i="12"/>
  <c r="S1" i="11"/>
  <c r="B1" i="11"/>
  <c r="S34" i="10"/>
  <c r="E34" i="10"/>
  <c r="S1" i="10"/>
  <c r="C1" i="10"/>
  <c r="B120" i="9"/>
  <c r="AA120" i="9"/>
  <c r="AA82" i="9"/>
  <c r="B82" i="9"/>
  <c r="AA41" i="9"/>
  <c r="AA1" i="9"/>
  <c r="AF86" i="8"/>
  <c r="C86" i="8"/>
  <c r="AF43" i="8"/>
  <c r="B43" i="8"/>
  <c r="AE1" i="8"/>
  <c r="C1" i="8"/>
  <c r="R41" i="1"/>
  <c r="I40" i="22"/>
  <c r="N34" i="21"/>
  <c r="N73" i="21" s="1"/>
  <c r="N16" i="21"/>
  <c r="J8" i="68"/>
  <c r="I8" i="68"/>
  <c r="N14" i="18"/>
  <c r="G8" i="68"/>
  <c r="P56" i="19"/>
  <c r="AC32" i="19"/>
  <c r="Z32" i="19"/>
  <c r="Q32" i="19"/>
  <c r="M11" i="19"/>
  <c r="Q36" i="32"/>
  <c r="D11" i="93" s="1"/>
  <c r="Q36" i="96"/>
  <c r="D12" i="93" s="1"/>
  <c r="AD71" i="99"/>
  <c r="AA71" i="99"/>
  <c r="R71" i="99"/>
  <c r="Q71" i="99"/>
  <c r="AD36" i="99"/>
  <c r="G13" i="93" s="1"/>
  <c r="AA36" i="99"/>
  <c r="F13" i="93" s="1"/>
  <c r="R36" i="99"/>
  <c r="E13" i="93" s="1"/>
  <c r="Q36" i="99"/>
  <c r="D13" i="93" s="1"/>
  <c r="AD71" i="98"/>
  <c r="AA71" i="98"/>
  <c r="R71" i="98"/>
  <c r="Q71" i="98"/>
  <c r="AD36" i="98"/>
  <c r="G14" i="93" s="1"/>
  <c r="AA36" i="98"/>
  <c r="F14" i="93" s="1"/>
  <c r="R36" i="98"/>
  <c r="E14" i="93" s="1"/>
  <c r="Q36" i="98"/>
  <c r="D14" i="93" s="1"/>
  <c r="AD71" i="97"/>
  <c r="AA71" i="97"/>
  <c r="R71" i="97"/>
  <c r="Q71" i="97"/>
  <c r="AD36" i="97"/>
  <c r="G15" i="93" s="1"/>
  <c r="AA36" i="97"/>
  <c r="F15" i="93" s="1"/>
  <c r="R36" i="97"/>
  <c r="E15" i="93" s="1"/>
  <c r="Q36" i="97"/>
  <c r="D15" i="93" s="1"/>
  <c r="AD71" i="96"/>
  <c r="AA71" i="96"/>
  <c r="R71" i="96"/>
  <c r="Q71" i="96"/>
  <c r="AD36" i="96"/>
  <c r="G12" i="93" s="1"/>
  <c r="AA36" i="96"/>
  <c r="F12" i="93" s="1"/>
  <c r="R36" i="96"/>
  <c r="E12" i="93" s="1"/>
  <c r="J20" i="10"/>
  <c r="AJ22" i="8"/>
  <c r="AG22" i="8"/>
  <c r="E7" i="63" s="1"/>
  <c r="K9" i="67"/>
  <c r="K10" i="67"/>
  <c r="L10" i="67"/>
  <c r="M10" i="67"/>
  <c r="N10" i="67"/>
  <c r="K11" i="67"/>
  <c r="L11" i="67"/>
  <c r="M11" i="67"/>
  <c r="N11" i="67"/>
  <c r="K12" i="67"/>
  <c r="L12" i="67"/>
  <c r="M12" i="67"/>
  <c r="N12" i="67"/>
  <c r="K13" i="67"/>
  <c r="L13" i="67"/>
  <c r="M13" i="67"/>
  <c r="N13" i="67"/>
  <c r="G11" i="69"/>
  <c r="G12" i="69"/>
  <c r="H12" i="69"/>
  <c r="I12" i="69"/>
  <c r="J12" i="69"/>
  <c r="G7" i="69"/>
  <c r="F13" i="63"/>
  <c r="F7" i="63"/>
  <c r="E13" i="63"/>
  <c r="D7" i="63"/>
  <c r="D13" i="63"/>
  <c r="C13" i="63"/>
  <c r="C12" i="63"/>
  <c r="C11" i="63"/>
  <c r="C10" i="63"/>
  <c r="O74" i="21"/>
  <c r="N74" i="21"/>
  <c r="N69" i="21"/>
  <c r="O34" i="21"/>
  <c r="H11" i="69" s="1"/>
  <c r="X34" i="21"/>
  <c r="I11" i="69" s="1"/>
  <c r="AA34" i="21"/>
  <c r="J11" i="69" s="1"/>
  <c r="AA30" i="21"/>
  <c r="J10" i="69" s="1"/>
  <c r="X30" i="21"/>
  <c r="I10" i="69" s="1"/>
  <c r="O30" i="21"/>
  <c r="O72" i="21" s="1"/>
  <c r="N30" i="21"/>
  <c r="G10" i="69" s="1"/>
  <c r="AA27" i="21"/>
  <c r="J9" i="69" s="1"/>
  <c r="X27" i="21"/>
  <c r="I9" i="69" s="1"/>
  <c r="O27" i="21"/>
  <c r="H9" i="69" s="1"/>
  <c r="N27" i="21"/>
  <c r="N71" i="21" s="1"/>
  <c r="AA21" i="21"/>
  <c r="J8" i="69" s="1"/>
  <c r="X21" i="21"/>
  <c r="I8" i="69" s="1"/>
  <c r="O21" i="21"/>
  <c r="O70" i="21" s="1"/>
  <c r="N21" i="21"/>
  <c r="G8" i="69" s="1"/>
  <c r="AA16" i="21"/>
  <c r="X16" i="21"/>
  <c r="O16" i="21"/>
  <c r="H7" i="69" s="1"/>
  <c r="D28" i="66"/>
  <c r="K17" i="65"/>
  <c r="G12" i="82" s="1"/>
  <c r="D8" i="89"/>
  <c r="C8" i="89"/>
  <c r="D1" i="89"/>
  <c r="C1" i="89"/>
  <c r="V33" i="22"/>
  <c r="G9" i="70" s="1"/>
  <c r="S33" i="22"/>
  <c r="F9" i="70" s="1"/>
  <c r="V24" i="22"/>
  <c r="G8" i="70" s="1"/>
  <c r="S24" i="22"/>
  <c r="F8" i="70" s="1"/>
  <c r="J33" i="22"/>
  <c r="E9" i="70" s="1"/>
  <c r="J24" i="22"/>
  <c r="E8" i="70" s="1"/>
  <c r="I33" i="22"/>
  <c r="D9" i="70" s="1"/>
  <c r="AA75" i="16"/>
  <c r="X75" i="16"/>
  <c r="O75" i="16"/>
  <c r="N75" i="16"/>
  <c r="AA85" i="16"/>
  <c r="X85" i="16"/>
  <c r="O85" i="16"/>
  <c r="N85" i="16"/>
  <c r="Z17" i="14"/>
  <c r="W17" i="14"/>
  <c r="N17" i="14"/>
  <c r="I38" i="5"/>
  <c r="T27" i="11"/>
  <c r="J18" i="11"/>
  <c r="W27" i="11"/>
  <c r="G10" i="93" s="1"/>
  <c r="K27" i="11"/>
  <c r="E10" i="93" s="1"/>
  <c r="J27" i="11"/>
  <c r="D10" i="93" s="1"/>
  <c r="W23" i="11"/>
  <c r="G8" i="93" s="1"/>
  <c r="T23" i="11"/>
  <c r="F8" i="93" s="1"/>
  <c r="K23" i="11"/>
  <c r="E8" i="93" s="1"/>
  <c r="D8" i="93"/>
  <c r="W18" i="11"/>
  <c r="T18" i="11"/>
  <c r="F7" i="93" s="1"/>
  <c r="K18" i="11"/>
  <c r="W31" i="10"/>
  <c r="T31" i="10"/>
  <c r="K31" i="10"/>
  <c r="J31" i="10"/>
  <c r="W20" i="10"/>
  <c r="T20" i="10"/>
  <c r="E12" i="63"/>
  <c r="D12" i="63"/>
  <c r="F9" i="63"/>
  <c r="E9" i="63"/>
  <c r="C9" i="63"/>
  <c r="D9" i="63"/>
  <c r="AJ29" i="8"/>
  <c r="F8" i="63" s="1"/>
  <c r="AG29" i="8"/>
  <c r="E8" i="63" s="1"/>
  <c r="X29" i="8"/>
  <c r="D8" i="63" s="1"/>
  <c r="C8" i="63"/>
  <c r="C7" i="63"/>
  <c r="C11" i="91"/>
  <c r="F34" i="7"/>
  <c r="C10" i="91" s="1"/>
  <c r="F25" i="7"/>
  <c r="C9" i="91" s="1"/>
  <c r="F18" i="7"/>
  <c r="C8" i="91" s="1"/>
  <c r="F11" i="7"/>
  <c r="A4" i="87"/>
  <c r="V40" i="22"/>
  <c r="G10" i="70" s="1"/>
  <c r="S40" i="22"/>
  <c r="F10" i="70" s="1"/>
  <c r="J40" i="22"/>
  <c r="J7" i="69" l="1"/>
  <c r="AA70" i="21"/>
  <c r="J9" i="23"/>
  <c r="E10" i="70"/>
  <c r="E12" i="70" s="1"/>
  <c r="I9" i="23"/>
  <c r="D10" i="70"/>
  <c r="D12" i="70" s="1"/>
  <c r="G12" i="70"/>
  <c r="F12" i="70"/>
  <c r="J8" i="23"/>
  <c r="J7" i="23"/>
  <c r="V8" i="23"/>
  <c r="G17" i="82" s="1"/>
  <c r="S7" i="23"/>
  <c r="F17" i="82" s="1"/>
  <c r="I8" i="23"/>
  <c r="V10" i="23" s="1"/>
  <c r="R38" i="37" s="1"/>
  <c r="I7" i="69"/>
  <c r="X69" i="21"/>
  <c r="W31" i="11"/>
  <c r="AD18" i="36" s="1"/>
  <c r="G13" i="82" s="1"/>
  <c r="K31" i="11"/>
  <c r="R12" i="36" s="1"/>
  <c r="J31" i="11"/>
  <c r="Q12" i="36" s="1"/>
  <c r="F9" i="93"/>
  <c r="J17" i="65"/>
  <c r="F12" i="82" s="1"/>
  <c r="Z30" i="18"/>
  <c r="G15" i="82" s="1"/>
  <c r="I17" i="65"/>
  <c r="E12" i="82" s="1"/>
  <c r="C76" i="32"/>
  <c r="W29" i="18"/>
  <c r="F15" i="82" s="1"/>
  <c r="C75" i="32"/>
  <c r="D7" i="93"/>
  <c r="G7" i="93"/>
  <c r="D9" i="93"/>
  <c r="G9" i="93"/>
  <c r="N70" i="21"/>
  <c r="N72" i="21"/>
  <c r="O73" i="21"/>
  <c r="O71" i="21"/>
  <c r="O69" i="21"/>
  <c r="G9" i="69"/>
  <c r="G14" i="69" s="1"/>
  <c r="H8" i="69"/>
  <c r="H10" i="69"/>
  <c r="M14" i="18"/>
  <c r="H8" i="68"/>
  <c r="E9" i="93"/>
  <c r="E7" i="93"/>
  <c r="C15" i="63"/>
  <c r="X120" i="8"/>
  <c r="T31" i="11"/>
  <c r="C7" i="91"/>
  <c r="W120" i="8"/>
  <c r="V26" i="14"/>
  <c r="E26" i="14"/>
  <c r="E33" i="14"/>
  <c r="V33" i="14"/>
  <c r="AE108" i="9"/>
  <c r="N10" i="64" s="1"/>
  <c r="AB108" i="9"/>
  <c r="M10" i="64" s="1"/>
  <c r="S108" i="9"/>
  <c r="R108" i="9"/>
  <c r="AE65" i="9"/>
  <c r="N9" i="64" s="1"/>
  <c r="AB65" i="9"/>
  <c r="M9" i="64" s="1"/>
  <c r="S65" i="9"/>
  <c r="R65" i="9"/>
  <c r="AE28" i="9"/>
  <c r="AB28" i="9"/>
  <c r="S28" i="9"/>
  <c r="N11" i="64"/>
  <c r="M11" i="64"/>
  <c r="O35" i="7"/>
  <c r="C12" i="91" s="1"/>
  <c r="P35" i="7"/>
  <c r="D12" i="91" s="1"/>
  <c r="P25" i="7"/>
  <c r="G34" i="7"/>
  <c r="D10" i="91" s="1"/>
  <c r="G18" i="7"/>
  <c r="D8" i="91" s="1"/>
  <c r="G25" i="7"/>
  <c r="D9" i="91" s="1"/>
  <c r="G11" i="7"/>
  <c r="D17" i="82" l="1"/>
  <c r="V11" i="23"/>
  <c r="E17" i="82" s="1"/>
  <c r="M8" i="64"/>
  <c r="AB154" i="9"/>
  <c r="F11" i="82" s="1"/>
  <c r="N8" i="64"/>
  <c r="AE155" i="9"/>
  <c r="G11" i="82" s="1"/>
  <c r="O60" i="65"/>
  <c r="D11" i="91"/>
  <c r="P44" i="7"/>
  <c r="E9" i="82" s="1"/>
  <c r="AA17" i="36"/>
  <c r="F13" i="82" s="1"/>
  <c r="F10" i="93"/>
  <c r="O43" i="7"/>
  <c r="D9" i="82" s="1"/>
  <c r="D7" i="91"/>
  <c r="L11" i="64"/>
  <c r="M12" i="64"/>
  <c r="K8" i="64"/>
  <c r="R148" i="9"/>
  <c r="R149" i="9"/>
  <c r="K9" i="64"/>
  <c r="R150" i="9"/>
  <c r="K10" i="64"/>
  <c r="K11" i="64"/>
  <c r="N12" i="64"/>
  <c r="L8" i="64"/>
  <c r="S148" i="9"/>
  <c r="S149" i="9"/>
  <c r="L9" i="64"/>
  <c r="S150" i="9"/>
  <c r="L10" i="64"/>
  <c r="C14" i="91"/>
  <c r="V34" i="14"/>
  <c r="E34" i="14"/>
  <c r="R151" i="9"/>
  <c r="S151" i="9"/>
  <c r="I64" i="3"/>
  <c r="I68" i="3" s="1"/>
  <c r="S25" i="2"/>
  <c r="R25" i="2"/>
  <c r="C11" i="89" s="1"/>
  <c r="H18" i="2"/>
  <c r="F12" i="63"/>
  <c r="AJ65" i="8"/>
  <c r="F10" i="63" s="1"/>
  <c r="D10" i="63"/>
  <c r="X121" i="8"/>
  <c r="W121" i="8"/>
  <c r="Y37" i="4"/>
  <c r="Y36" i="4"/>
  <c r="V37" i="4"/>
  <c r="V36" i="4"/>
  <c r="M37" i="4"/>
  <c r="K64" i="3"/>
  <c r="K68" i="3" s="1"/>
  <c r="J64" i="3"/>
  <c r="J68" i="3" s="1"/>
  <c r="D14" i="91" l="1"/>
  <c r="R37" i="37"/>
  <c r="D9" i="89"/>
  <c r="E10" i="63"/>
  <c r="C9" i="89"/>
  <c r="S152" i="9"/>
  <c r="AE158" i="9" s="1"/>
  <c r="E11" i="82" s="1"/>
  <c r="L12" i="64"/>
  <c r="L14" i="64" s="1"/>
  <c r="D11" i="89"/>
  <c r="R152" i="9"/>
  <c r="AE157" i="9" s="1"/>
  <c r="D11" i="82" s="1"/>
  <c r="K12" i="64"/>
  <c r="K14" i="64" s="1"/>
  <c r="K35" i="3" l="1"/>
  <c r="J35" i="3"/>
  <c r="D1" i="61" l="1"/>
  <c r="F21" i="33" l="1"/>
  <c r="G21" i="33"/>
  <c r="H21" i="33"/>
  <c r="I21" i="33"/>
  <c r="J21" i="33"/>
  <c r="K21" i="33"/>
  <c r="L21" i="33"/>
  <c r="E21" i="33"/>
  <c r="I38" i="37" l="1"/>
  <c r="J9" i="68" l="1"/>
  <c r="I9" i="68"/>
  <c r="H9" i="68"/>
  <c r="G9" i="68"/>
  <c r="R71" i="32" l="1"/>
  <c r="D76" i="32" s="1"/>
  <c r="G10" i="68"/>
  <c r="AD71" i="32"/>
  <c r="F76" i="32" s="1"/>
  <c r="AA71" i="32"/>
  <c r="E76" i="32" s="1"/>
  <c r="J11" i="68"/>
  <c r="I11" i="68"/>
  <c r="H11" i="68"/>
  <c r="G11" i="68"/>
  <c r="J10" i="68"/>
  <c r="I10" i="68"/>
  <c r="H10" i="68"/>
  <c r="J7" i="68"/>
  <c r="I7" i="68"/>
  <c r="H7" i="68"/>
  <c r="G7" i="68"/>
  <c r="AC56" i="19"/>
  <c r="N9" i="67" s="1"/>
  <c r="Z56" i="19"/>
  <c r="R47" i="5" s="1"/>
  <c r="Q56" i="19"/>
  <c r="L9" i="67" s="1"/>
  <c r="K8" i="67"/>
  <c r="AD36" i="32"/>
  <c r="AA36" i="32"/>
  <c r="R36" i="32"/>
  <c r="E11" i="93" s="1"/>
  <c r="Q13" i="36"/>
  <c r="K20" i="10"/>
  <c r="I37" i="37"/>
  <c r="M9" i="67" l="1"/>
  <c r="E75" i="32"/>
  <c r="F11" i="93"/>
  <c r="F17" i="93" s="1"/>
  <c r="D75" i="32"/>
  <c r="R13" i="36" s="1"/>
  <c r="F75" i="32"/>
  <c r="G11" i="93"/>
  <c r="G17" i="93" s="1"/>
  <c r="G13" i="68"/>
  <c r="G28" i="66"/>
  <c r="F28" i="66"/>
  <c r="K7" i="67"/>
  <c r="K15" i="67" s="1"/>
  <c r="E28" i="66"/>
  <c r="R14" i="36"/>
  <c r="Q14" i="36"/>
  <c r="AD32" i="36" s="1"/>
  <c r="D13" i="82" s="1"/>
  <c r="N1" i="7"/>
  <c r="Y1" i="6"/>
  <c r="U1" i="4"/>
  <c r="Q39" i="3"/>
  <c r="L1" i="3"/>
  <c r="S1" i="2"/>
  <c r="F4" i="37"/>
  <c r="F4" i="44"/>
  <c r="C1" i="9"/>
  <c r="B1" i="7"/>
  <c r="C1" i="6"/>
  <c r="C1" i="4"/>
  <c r="C39" i="3"/>
  <c r="B1" i="3"/>
  <c r="C1" i="2"/>
  <c r="C41" i="1"/>
  <c r="A4" i="37"/>
  <c r="A4" i="39"/>
  <c r="A4" i="48"/>
  <c r="A4" i="47"/>
  <c r="A4" i="43"/>
  <c r="A4" i="44"/>
  <c r="AA75" i="21"/>
  <c r="N13" i="18"/>
  <c r="M13" i="18"/>
  <c r="N17" i="18"/>
  <c r="M17" i="18"/>
  <c r="N16" i="18"/>
  <c r="M16" i="18"/>
  <c r="N15" i="18"/>
  <c r="M15" i="18"/>
  <c r="J13" i="68"/>
  <c r="I13" i="68"/>
  <c r="J41" i="5"/>
  <c r="J42" i="5"/>
  <c r="J43" i="5"/>
  <c r="J44" i="5"/>
  <c r="I44" i="5"/>
  <c r="I43" i="5"/>
  <c r="I42" i="5"/>
  <c r="I41" i="5"/>
  <c r="J40" i="5"/>
  <c r="I40" i="5"/>
  <c r="I39" i="5"/>
  <c r="N11" i="19"/>
  <c r="V51" i="10"/>
  <c r="S50" i="10"/>
  <c r="K45" i="10"/>
  <c r="K46" i="10"/>
  <c r="J46" i="10"/>
  <c r="J45" i="10"/>
  <c r="N14" i="64"/>
  <c r="W125" i="8"/>
  <c r="W119" i="8"/>
  <c r="W122" i="8"/>
  <c r="X125" i="8"/>
  <c r="W124" i="8"/>
  <c r="F11" i="63"/>
  <c r="D11" i="63"/>
  <c r="W123" i="8"/>
  <c r="X122" i="8"/>
  <c r="X119" i="8"/>
  <c r="V63" i="10" l="1"/>
  <c r="L38" i="37" s="1"/>
  <c r="Q38" i="37"/>
  <c r="D16" i="82"/>
  <c r="P21" i="6"/>
  <c r="AC27" i="6" s="1"/>
  <c r="E11" i="63"/>
  <c r="AG122" i="8"/>
  <c r="F10" i="82" s="1"/>
  <c r="D17" i="93"/>
  <c r="E17" i="93"/>
  <c r="AJ127" i="8"/>
  <c r="D10" i="82" s="1"/>
  <c r="V62" i="10"/>
  <c r="U59" i="5"/>
  <c r="K66" i="66"/>
  <c r="I14" i="69"/>
  <c r="AJ123" i="8"/>
  <c r="G10" i="82" s="1"/>
  <c r="L7" i="67"/>
  <c r="J38" i="5"/>
  <c r="E15" i="63"/>
  <c r="F15" i="63"/>
  <c r="J39" i="5"/>
  <c r="L8" i="67"/>
  <c r="U48" i="5"/>
  <c r="G14" i="82" s="1"/>
  <c r="N8" i="67"/>
  <c r="N15" i="67" s="1"/>
  <c r="G16" i="82"/>
  <c r="X123" i="8"/>
  <c r="X124" i="8"/>
  <c r="M14" i="64"/>
  <c r="F14" i="82"/>
  <c r="M8" i="67"/>
  <c r="M15" i="67" s="1"/>
  <c r="H13" i="68"/>
  <c r="AA76" i="21"/>
  <c r="H14" i="69"/>
  <c r="J14" i="69"/>
  <c r="K37" i="37"/>
  <c r="F16" i="82"/>
  <c r="N38" i="37"/>
  <c r="AD33" i="36"/>
  <c r="K38" i="37"/>
  <c r="Z32" i="18"/>
  <c r="Z33" i="18"/>
  <c r="Y38" i="4"/>
  <c r="AC21" i="6" s="1"/>
  <c r="F16" i="61" s="1"/>
  <c r="F18" i="61" s="1"/>
  <c r="V38" i="4"/>
  <c r="Z21" i="6" s="1"/>
  <c r="M38" i="4"/>
  <c r="C16" i="61" l="1"/>
  <c r="C18" i="61" s="1"/>
  <c r="D8" i="82"/>
  <c r="L37" i="37"/>
  <c r="J38" i="37"/>
  <c r="Z23" i="6"/>
  <c r="E16" i="61"/>
  <c r="E18" i="61" s="1"/>
  <c r="AC24" i="6"/>
  <c r="G8" i="82" s="1"/>
  <c r="L15" i="67"/>
  <c r="S57" i="67" s="1"/>
  <c r="Q37" i="37"/>
  <c r="E16" i="82"/>
  <c r="AJ128" i="8"/>
  <c r="E10" i="82" s="1"/>
  <c r="Q21" i="6"/>
  <c r="AC26" i="6" s="1"/>
  <c r="P37" i="37"/>
  <c r="E15" i="82"/>
  <c r="K55" i="93"/>
  <c r="P38" i="37"/>
  <c r="D15" i="82"/>
  <c r="O38" i="37"/>
  <c r="D14" i="82"/>
  <c r="N37" i="37"/>
  <c r="E13" i="82"/>
  <c r="J52" i="91"/>
  <c r="U58" i="5"/>
  <c r="O46" i="69"/>
  <c r="O47" i="68"/>
  <c r="P49" i="64"/>
  <c r="D15" i="63"/>
  <c r="D16" i="61" l="1"/>
  <c r="D18" i="61" s="1"/>
  <c r="E8" i="82"/>
  <c r="J37" i="37"/>
  <c r="O37" i="37"/>
  <c r="E14" i="82"/>
  <c r="J53" i="63"/>
  <c r="G19" i="82"/>
  <c r="L52" i="70"/>
  <c r="H38" i="37" l="1"/>
  <c r="D19" i="82" l="1"/>
  <c r="H37" i="37"/>
  <c r="E19" i="82" l="1"/>
  <c r="F8" i="82" l="1"/>
  <c r="K62" i="61"/>
  <c r="F19" i="82" l="1"/>
  <c r="G44" i="82" s="1"/>
  <c r="S39" i="2"/>
  <c r="G37" i="37" s="1"/>
  <c r="D10" i="89"/>
  <c r="D13" i="89" s="1"/>
  <c r="E7" i="82" l="1"/>
  <c r="R38" i="2"/>
  <c r="D7" i="82" s="1"/>
  <c r="C10" i="89"/>
  <c r="C13" i="89" s="1"/>
  <c r="K52" i="89" s="1"/>
  <c r="G38" i="37" l="1"/>
</calcChain>
</file>

<file path=xl/comments1.xml><?xml version="1.0" encoding="utf-8"?>
<comments xmlns="http://schemas.openxmlformats.org/spreadsheetml/2006/main">
  <authors>
    <author xml:space="preserve"> </author>
  </authors>
  <commentList>
    <comment ref="A4" authorId="0">
      <text>
        <r>
          <rPr>
            <b/>
            <sz val="8"/>
            <color indexed="81"/>
            <rFont val="Tahoma"/>
            <family val="2"/>
          </rPr>
          <t xml:space="preserve"> :</t>
        </r>
        <r>
          <rPr>
            <sz val="8"/>
            <color indexed="81"/>
            <rFont val="Tahoma"/>
            <family val="2"/>
          </rPr>
          <t xml:space="preserve">
</t>
        </r>
        <r>
          <rPr>
            <b/>
            <sz val="8"/>
            <color indexed="81"/>
            <rFont val="Tahoma"/>
            <family val="2"/>
          </rPr>
          <t>PLEASE ADD MUNICIPALITY NAME HERE AND IT WILL DISPLAY ON ALL OTHER PAGES</t>
        </r>
      </text>
    </comment>
  </commentList>
</comments>
</file>

<file path=xl/comments2.xml><?xml version="1.0" encoding="utf-8"?>
<comments xmlns="http://schemas.openxmlformats.org/spreadsheetml/2006/main">
  <authors>
    <author>Administrator</author>
  </authors>
  <commentList>
    <comment ref="I10" authorId="0">
      <text>
        <r>
          <rPr>
            <b/>
            <sz val="8"/>
            <color indexed="81"/>
            <rFont val="Tahoma"/>
            <family val="2"/>
          </rPr>
          <t>Administrator:</t>
        </r>
        <r>
          <rPr>
            <sz val="8"/>
            <color indexed="81"/>
            <rFont val="Tahoma"/>
            <family val="2"/>
          </rPr>
          <t xml:space="preserve">
</t>
        </r>
        <r>
          <rPr>
            <sz val="11"/>
            <color indexed="81"/>
            <rFont val="Tahoma"/>
            <family val="2"/>
          </rPr>
          <t>Mark with an X where applicable</t>
        </r>
        <r>
          <rPr>
            <sz val="8"/>
            <color indexed="81"/>
            <rFont val="Tahoma"/>
            <family val="2"/>
          </rPr>
          <t xml:space="preserve">
</t>
        </r>
      </text>
    </comment>
  </commentList>
</comments>
</file>

<file path=xl/sharedStrings.xml><?xml version="1.0" encoding="utf-8"?>
<sst xmlns="http://schemas.openxmlformats.org/spreadsheetml/2006/main" count="7492" uniqueCount="1528">
  <si>
    <t>Topic 1:  Administration</t>
  </si>
  <si>
    <t xml:space="preserve"> </t>
  </si>
  <si>
    <t>YEAR 1</t>
  </si>
  <si>
    <t>YEAR 2</t>
  </si>
  <si>
    <t>YEAR 3</t>
  </si>
  <si>
    <t>YEAR 4</t>
  </si>
  <si>
    <t>YEAR 5</t>
  </si>
  <si>
    <t>YEAR 6</t>
  </si>
  <si>
    <t>Status</t>
  </si>
  <si>
    <t>Interim</t>
  </si>
  <si>
    <t>Draft</t>
  </si>
  <si>
    <t>Adopted</t>
  </si>
  <si>
    <t>Annual Review</t>
  </si>
  <si>
    <t>Components</t>
  </si>
  <si>
    <t>Chapter</t>
  </si>
  <si>
    <t>Name</t>
  </si>
  <si>
    <t>Designation</t>
  </si>
  <si>
    <t>Role</t>
  </si>
  <si>
    <t>Contact address, and number</t>
  </si>
  <si>
    <t>Professional Service Provider (PSP)</t>
  </si>
  <si>
    <t>Company</t>
  </si>
  <si>
    <t xml:space="preserve">Name of PSP WSDP Project Manager </t>
  </si>
  <si>
    <t xml:space="preserve">Tel: </t>
  </si>
  <si>
    <t>Cell:</t>
  </si>
  <si>
    <t>Fax:</t>
  </si>
  <si>
    <t>E-mail:</t>
  </si>
  <si>
    <t>Inputs</t>
  </si>
  <si>
    <t xml:space="preserve">Name of PSP WSDP Information Systems Operator </t>
  </si>
  <si>
    <t>SETTLEMENT DEMOGRAPHICS</t>
  </si>
  <si>
    <t>Assessment</t>
  </si>
  <si>
    <t>Public Amenities Consumer Types</t>
  </si>
  <si>
    <t>Total Population</t>
  </si>
  <si>
    <t>Total number of households</t>
  </si>
  <si>
    <t>Average household size</t>
  </si>
  <si>
    <t>2.5  Social Services type</t>
  </si>
  <si>
    <t>No. of facilities</t>
  </si>
  <si>
    <t>Area (Ha)</t>
  </si>
  <si>
    <t>Quality:  Information Accuracy Assessment</t>
  </si>
  <si>
    <t>2.4  Settlement Type</t>
  </si>
  <si>
    <t>Number of settlements</t>
  </si>
  <si>
    <t>Population per settlements type</t>
  </si>
  <si>
    <t>Urban</t>
  </si>
  <si>
    <t>Farming</t>
  </si>
  <si>
    <t>Metropolitan Area</t>
  </si>
  <si>
    <t>Magisterial Offices</t>
  </si>
  <si>
    <t>Urban - Formal Town</t>
  </si>
  <si>
    <t>Schools</t>
  </si>
  <si>
    <t>Urban - Former Township</t>
  </si>
  <si>
    <t>Hospitals</t>
  </si>
  <si>
    <t>Prisons</t>
  </si>
  <si>
    <t>Industries</t>
  </si>
  <si>
    <t>Mining</t>
  </si>
  <si>
    <t>Resorts and tourism</t>
  </si>
  <si>
    <t>Agriculture dry land</t>
  </si>
  <si>
    <t>Agriculture irrigation</t>
  </si>
  <si>
    <t>Rural</t>
  </si>
  <si>
    <t>Rural - Dense Village &gt; 5000</t>
  </si>
  <si>
    <t>Rural - Small Village &lt;= 5000</t>
  </si>
  <si>
    <t>Conservation areas</t>
  </si>
  <si>
    <t>Rural Scattered</t>
  </si>
  <si>
    <t>Rural Scattered Dense</t>
  </si>
  <si>
    <t>Rural Scattered Low Density</t>
  </si>
  <si>
    <t>Rural Scattered Very Low Density</t>
  </si>
  <si>
    <t>Comments</t>
  </si>
  <si>
    <t>OVERALL QUALITY ASSESSMENT</t>
  </si>
  <si>
    <t>OVERALL QUANTITY ASSESSMENT</t>
  </si>
  <si>
    <t xml:space="preserve">Enabling Factors </t>
  </si>
  <si>
    <t>Needs Development Plan</t>
  </si>
  <si>
    <t>Future plan (to adress issues)</t>
  </si>
  <si>
    <t>Strategy</t>
  </si>
  <si>
    <t>In place?</t>
  </si>
  <si>
    <t>Time Frame
Short (1)
Medium (3)
Long (5)
None</t>
  </si>
  <si>
    <t>Sufficient for</t>
  </si>
  <si>
    <t>ASSESSMENT</t>
  </si>
  <si>
    <t>Sufficient</t>
  </si>
  <si>
    <t xml:space="preserve">
Short (1)
Medium (3)
Long (5)
None</t>
  </si>
  <si>
    <t>Basic</t>
  </si>
  <si>
    <t>Higher Level</t>
  </si>
  <si>
    <t>Growth &amp; Development</t>
  </si>
  <si>
    <t>N</t>
  </si>
  <si>
    <t>*</t>
  </si>
  <si>
    <t>Population</t>
  </si>
  <si>
    <t xml:space="preserve">Existing infra not on RDP std. </t>
  </si>
  <si>
    <t xml:space="preserve">Water can be restored to RDP (where infra ok) by: enough &amp; efficient staff and sufficient funds for O&amp;M (incl. eg: quality at wtw, machines working, etc)  </t>
  </si>
  <si>
    <t xml:space="preserve">Water can be restored to RDP by: Repair/Replace with same existing infra </t>
  </si>
  <si>
    <t xml:space="preserve">Adequate Infra </t>
  </si>
  <si>
    <t>Resources to perform the function</t>
  </si>
  <si>
    <t>Budget</t>
  </si>
  <si>
    <t>Infrastructure</t>
  </si>
  <si>
    <t>Personnel</t>
  </si>
  <si>
    <t>Council approved</t>
  </si>
  <si>
    <t>Adequate for Basic Services</t>
  </si>
  <si>
    <t>Adequate for Higher Level Services</t>
  </si>
  <si>
    <t>Public amenities consumer types</t>
  </si>
  <si>
    <t>Type</t>
  </si>
  <si>
    <t>No. Of consumer units with access to:</t>
  </si>
  <si>
    <t>Communal supply</t>
  </si>
  <si>
    <t>Controlled volume supply</t>
  </si>
  <si>
    <t>Uncontrolled volume supply</t>
  </si>
  <si>
    <t>Police Stations</t>
  </si>
  <si>
    <t>Magistrate offices</t>
  </si>
  <si>
    <t>Businesses</t>
  </si>
  <si>
    <t>“Dry” Industries</t>
  </si>
  <si>
    <t>Office Buildings</t>
  </si>
  <si>
    <t>Clinics</t>
  </si>
  <si>
    <t>“Wet” Industries</t>
  </si>
  <si>
    <t>Total</t>
  </si>
  <si>
    <t>Other</t>
  </si>
  <si>
    <t>Time Frame</t>
  </si>
  <si>
    <t>NEEDS DEVELOPMENT PLAN ASSESSMENT</t>
  </si>
  <si>
    <t>Future plan</t>
  </si>
  <si>
    <t>GENERAL COMMENTS</t>
  </si>
  <si>
    <t>Quality of Information Assessment</t>
  </si>
  <si>
    <t>Definition of poor household by the municipality</t>
  </si>
  <si>
    <t>% Population</t>
  </si>
  <si>
    <t>Water Affordability (Population not able to afford water)</t>
  </si>
  <si>
    <t>Sanitation Affordability  (Population not able to afford sanitation)</t>
  </si>
  <si>
    <t>No of Local Employees</t>
  </si>
  <si>
    <t>No of Migrating labour</t>
  </si>
  <si>
    <t>Status Quo</t>
  </si>
  <si>
    <t>Groundwater</t>
  </si>
  <si>
    <t>Reservoirs</t>
  </si>
  <si>
    <t>Staff</t>
  </si>
  <si>
    <t>External resources</t>
  </si>
  <si>
    <t>Tools &amp; Equipment</t>
  </si>
  <si>
    <t>Procedures</t>
  </si>
  <si>
    <t>Reporting</t>
  </si>
  <si>
    <t>S</t>
  </si>
  <si>
    <t>I</t>
  </si>
  <si>
    <t>Manuals Available</t>
  </si>
  <si>
    <t>Asset Register</t>
  </si>
  <si>
    <t>As-Built Info.</t>
  </si>
  <si>
    <t>Contingency &amp; Safety Plan</t>
  </si>
  <si>
    <t>Record keeping in place</t>
  </si>
  <si>
    <t>Quality control procedures establ.</t>
  </si>
  <si>
    <t>Risk Management</t>
  </si>
  <si>
    <t>Reporting (data analysis &amp; report generation  establ.</t>
  </si>
  <si>
    <t>Resources available to perform function? (Yes: Y, No: N, Partially: P, N/A: NA):</t>
  </si>
  <si>
    <t>Associated Services Facility</t>
  </si>
  <si>
    <t>Number of facilities</t>
  </si>
  <si>
    <t>Total Potential cost (basic level) (RM)</t>
  </si>
  <si>
    <t>Tertiary education facility</t>
  </si>
  <si>
    <t>Resources available to perform function? 
(Yes: Y, No: N, Partially: P, N/A: NA):</t>
  </si>
  <si>
    <t>Current</t>
  </si>
  <si>
    <t>Previous</t>
  </si>
  <si>
    <t>Values to be given in R million</t>
  </si>
  <si>
    <t>Water</t>
  </si>
  <si>
    <t>Sanitation</t>
  </si>
  <si>
    <t>Total cost</t>
  </si>
  <si>
    <t>Housing</t>
  </si>
  <si>
    <t>Fixed Tariff</t>
  </si>
  <si>
    <t>Volume Charges</t>
  </si>
  <si>
    <t>Values to be given in R / kl for Current and Previous Financial Years</t>
  </si>
  <si>
    <t>Communal Water Supply</t>
  </si>
  <si>
    <t>Controlled Volume Supply</t>
  </si>
  <si>
    <t>Uncontrolled Volume Supply</t>
  </si>
  <si>
    <t>% of HH Targeted: Water</t>
  </si>
  <si>
    <t>% of HH Targeted: Sanitation</t>
  </si>
  <si>
    <t>Rising block tariff</t>
  </si>
  <si>
    <t>Service level targeting</t>
  </si>
  <si>
    <t>Surface Water</t>
  </si>
  <si>
    <t>External Sources (Bulk purchase)</t>
  </si>
  <si>
    <t>General Notes:  The compliancy and needs development plan section must be completed for each aspect listed</t>
  </si>
  <si>
    <t>Topic 11: Water Services Institutional Arrangements Profile</t>
  </si>
  <si>
    <t xml:space="preserve">WSA functions and outputs    </t>
  </si>
  <si>
    <t>Criteria for prioritising projects</t>
  </si>
  <si>
    <t>Mechanisms to assess and approve project business plans</t>
  </si>
  <si>
    <t>Mechanisms for selecting, contracting, managing and monitoring implementing agents</t>
  </si>
  <si>
    <t>Mechanisms to monitor project implementation</t>
  </si>
  <si>
    <t>Performance management systems</t>
  </si>
  <si>
    <t>Water service monitoring and evaluation (M&amp;E) system</t>
  </si>
  <si>
    <t>WSDP information system</t>
  </si>
  <si>
    <t>Mechanisms to monitor and report on WSDP implementation</t>
  </si>
  <si>
    <t>Mechanisms for stakeholder participation</t>
  </si>
  <si>
    <t xml:space="preserve">Description </t>
  </si>
  <si>
    <t>Reporting and assessment documents status</t>
  </si>
  <si>
    <t>Documents</t>
  </si>
  <si>
    <t>Previous Reference date</t>
  </si>
  <si>
    <t xml:space="preserve">Included in current  WSDP version module 4 </t>
  </si>
  <si>
    <t>Current  WSDP version module 4 submission date</t>
  </si>
  <si>
    <t xml:space="preserve">IDP checklist framework version 2.4:  </t>
  </si>
  <si>
    <t>WSA Checklist  April2005</t>
  </si>
  <si>
    <t>Options</t>
  </si>
  <si>
    <t>In process</t>
  </si>
  <si>
    <t>Not included</t>
  </si>
  <si>
    <t>Not existing</t>
  </si>
  <si>
    <t>Included (not complete)</t>
  </si>
  <si>
    <t>Completed</t>
  </si>
  <si>
    <t>Included (complete)</t>
  </si>
  <si>
    <t>Completed &amp; Submitted</t>
  </si>
  <si>
    <t>Needs review</t>
  </si>
  <si>
    <t>Revised 2008/2009 structure</t>
  </si>
  <si>
    <t>Document Concept Explanation and Description page</t>
  </si>
  <si>
    <t>The new WSDP preparation guide will consist of the following three modules:</t>
  </si>
  <si>
    <t>Module 2:  Detail information on component level  (Enabling factors compliancy supportive information)</t>
  </si>
  <si>
    <t xml:space="preserve">This module will provide descriptive background information regarding the different topics as well as house all detail information regarding certain aspects within a topic.  It will also provide an index related to module 1, with templates to capture additional detail information where necessary  
 Typical information will be detail tables on component or community level, infrastructure layout maps and copies of policies and strategies.  In some instances guidelines structures were develop to provide specifications on information presentation. </t>
  </si>
  <si>
    <t>Module 3:  Future Plans and Strategy Supportive information</t>
  </si>
  <si>
    <t>Based on the same principle and index as module 2, module 3 will provide an index to house documents and information regarding  Future plans and Strategies</t>
  </si>
  <si>
    <t>Module 4:  Reporting</t>
  </si>
  <si>
    <t>Module 4 will list all the reporting documentation associated with the WSDP, and provide the opportunity to evaluate the specific required items and update a link field towards the information source in Module 1</t>
  </si>
  <si>
    <t>Quality: Information Accuracy Assessment</t>
  </si>
  <si>
    <t>INDEX:  List of Topics</t>
  </si>
  <si>
    <t>1.   Administration</t>
  </si>
  <si>
    <t>StandPipe</t>
  </si>
  <si>
    <t>Yard Connection</t>
  </si>
  <si>
    <t>House Connection</t>
  </si>
  <si>
    <t>Adequate:</t>
  </si>
  <si>
    <t>Waterborne Low Flush</t>
  </si>
  <si>
    <t xml:space="preserve">Quantity:  Assessment of Information Completeness </t>
  </si>
  <si>
    <t>Public Viewed</t>
  </si>
  <si>
    <t>Water returned to source</t>
  </si>
  <si>
    <t>In Place? Y/N</t>
  </si>
  <si>
    <t>3.   Service Levels</t>
  </si>
  <si>
    <t>2.   Demographic</t>
  </si>
  <si>
    <t>4.   Socio Economic Background</t>
  </si>
  <si>
    <t>5.   Infrastructure</t>
  </si>
  <si>
    <t>6.   Operation &amp; Maintenance</t>
  </si>
  <si>
    <t>7.   Associated Services</t>
  </si>
  <si>
    <t>Topic 2:  Demographics Profile</t>
  </si>
  <si>
    <t>Topic 3:  Service Levels Profile</t>
  </si>
  <si>
    <t>Topic 4: Socio Economic Background</t>
  </si>
  <si>
    <t>4.1  General</t>
  </si>
  <si>
    <t>4.1.1  Present population</t>
  </si>
  <si>
    <t>4.2  Age and gender Profile</t>
  </si>
  <si>
    <t>4.2.1  Permanent resident population</t>
  </si>
  <si>
    <t>4.2.2  Aged Residents (&gt;65yrs)</t>
  </si>
  <si>
    <t>4.2.3  Youth Residents (&lt;18yrs)</t>
  </si>
  <si>
    <t>4.2.4  Male Residents</t>
  </si>
  <si>
    <t>4.2.5  Female Residents</t>
  </si>
  <si>
    <t>4.3  Employment Profile</t>
  </si>
  <si>
    <t>4.3.1  Eligible Workforce (19 – 65 yrs)</t>
  </si>
  <si>
    <t>4.3.2  Permanent residents – without jobs</t>
  </si>
  <si>
    <t>4.4  Demographic trends and migration patterns</t>
  </si>
  <si>
    <t>4.4.1  Permanent resident population</t>
  </si>
  <si>
    <t>4.4.2  Peak daily labour migration (-) out / (+) in</t>
  </si>
  <si>
    <t>4.4.3  Peak long-term labour migration (-) out / (+) in</t>
  </si>
  <si>
    <t>4.4.4  Permanent population changes (-) out / (+) in</t>
  </si>
  <si>
    <t>4.4.5  Holiday Population</t>
  </si>
  <si>
    <t>4.5  Household income</t>
  </si>
  <si>
    <t>4.6  Economics</t>
  </si>
  <si>
    <t>Topic 5:  Water Services Infrastructure Profile</t>
  </si>
  <si>
    <t>Topic 6: Operation &amp; Maintenance</t>
  </si>
  <si>
    <t>Topic 7: Associated Services</t>
  </si>
  <si>
    <t>Topic 8: Conservation &amp; Demand Management</t>
  </si>
  <si>
    <t>5.1  General Information</t>
  </si>
  <si>
    <t>6.2.2  Information</t>
  </si>
  <si>
    <t>7.1  Water Services</t>
  </si>
  <si>
    <t>8.1  Water Resource Management Interventions</t>
  </si>
  <si>
    <t>8.1.2.1  &lt;300kPa</t>
  </si>
  <si>
    <t>8.1.2.2  300 –600kPa</t>
  </si>
  <si>
    <t>8.1.2.3  600 –900kPa</t>
  </si>
  <si>
    <t>8.1.2.4  &gt;900kPa (&gt;9Bar)</t>
  </si>
  <si>
    <t>8.1.3.1  Leak repair assistance programme</t>
  </si>
  <si>
    <t>8.1.3.2  Retro-fitting of water efficient toilets</t>
  </si>
  <si>
    <t>8.1.3.3  Meter repair programme</t>
  </si>
  <si>
    <t>-</t>
  </si>
  <si>
    <t>Input</t>
  </si>
  <si>
    <t>=</t>
  </si>
  <si>
    <t>Metered Consumption</t>
  </si>
  <si>
    <t>Bulk</t>
  </si>
  <si>
    <t>+</t>
  </si>
  <si>
    <t>Usage</t>
  </si>
  <si>
    <t xml:space="preserve">              - Water Balance</t>
  </si>
  <si>
    <t>Raw Water Supplied</t>
  </si>
  <si>
    <t>Residential communal water supply</t>
  </si>
  <si>
    <t>Residential controlled volume supply</t>
  </si>
  <si>
    <t>Residential uncontrolled volume supply</t>
  </si>
  <si>
    <t>Industrial Supply – Wet</t>
  </si>
  <si>
    <t>Industrial Supply – Dry</t>
  </si>
  <si>
    <t>Commercial supply</t>
  </si>
  <si>
    <t xml:space="preserve">Other supply </t>
  </si>
  <si>
    <t xml:space="preserve">                            - Treated Water Loss  :Bulk</t>
  </si>
  <si>
    <t xml:space="preserve">                                  - Treated Water Loss  :Internal</t>
  </si>
  <si>
    <t>Value</t>
  </si>
  <si>
    <t xml:space="preserve">      Socio Economics  </t>
  </si>
  <si>
    <t>Module 1:  Overview and Assessment of the status of information and strategies on a WSA level</t>
  </si>
  <si>
    <t>POSITION</t>
  </si>
  <si>
    <t>PERSON</t>
  </si>
  <si>
    <t>TEL</t>
  </si>
  <si>
    <t>FAX</t>
  </si>
  <si>
    <t>CELL</t>
  </si>
  <si>
    <t>EMAIL</t>
  </si>
  <si>
    <t>Municipal Manager</t>
  </si>
  <si>
    <t>Executive Mayor</t>
  </si>
  <si>
    <t>Water services Councillor</t>
  </si>
  <si>
    <t>WSDP Contact</t>
  </si>
  <si>
    <t>IDP Manager</t>
  </si>
  <si>
    <t>PIMSS Senior Planner</t>
  </si>
  <si>
    <t>Technical Services</t>
  </si>
  <si>
    <t>Treasurer</t>
  </si>
  <si>
    <t>WSDP Data Custodian</t>
  </si>
  <si>
    <t>Data official</t>
  </si>
  <si>
    <t>Acting Mayor</t>
  </si>
  <si>
    <t>Acting Municipal Manager</t>
  </si>
  <si>
    <t>PMU Manager</t>
  </si>
  <si>
    <t>Chief Financial Officer</t>
  </si>
  <si>
    <t>Acting Chief Financial Officer</t>
  </si>
  <si>
    <t>Mayor</t>
  </si>
  <si>
    <t>WSDP Custodian</t>
  </si>
  <si>
    <t xml:space="preserve">Whole community never had any formal (municipal) water supply system. </t>
  </si>
  <si>
    <t>7.2.1  Education Plan</t>
  </si>
  <si>
    <t>7.1.1  Education Plan</t>
  </si>
  <si>
    <t>%</t>
  </si>
  <si>
    <t>TOTAL RURAL SUPPLY</t>
  </si>
  <si>
    <t>TOTAL URBAN SUPPLY</t>
  </si>
  <si>
    <t>TOTAL METERED CONSUMPTION (urban + rural)</t>
  </si>
  <si>
    <t>Discharged</t>
  </si>
  <si>
    <t>Role Players Contact Details</t>
  </si>
  <si>
    <t>None or inadequate Supply</t>
  </si>
  <si>
    <t>Groundwater (Boreholes)</t>
  </si>
  <si>
    <t>Surface water (Abstraction Points)</t>
  </si>
  <si>
    <t>Status Tracking of WSDP</t>
  </si>
  <si>
    <t>DWA's GUIDE FRAMEWORK &amp; CHECKLIST FOR THE DEVELOPMENT OF WATER SERVICES DEVELOPMENT PLANS</t>
  </si>
  <si>
    <t>Settlements</t>
  </si>
  <si>
    <t>CLASSIFICATION</t>
  </si>
  <si>
    <t>Conjuctive Use</t>
  </si>
  <si>
    <t>Rain Water Harvesting</t>
  </si>
  <si>
    <t>8.3  Water Losses</t>
  </si>
  <si>
    <t>8.3.1</t>
  </si>
  <si>
    <t>8.3.2</t>
  </si>
  <si>
    <t>8.3.3</t>
  </si>
  <si>
    <t>8.3.4</t>
  </si>
  <si>
    <t>Topic 9: Water Resources</t>
  </si>
  <si>
    <t>9.1  Sources &amp; Volumes</t>
  </si>
  <si>
    <t>9.3  Water Quality</t>
  </si>
  <si>
    <t>9.2.1  % of water abstracted monitored: Surface water</t>
  </si>
  <si>
    <t>9.2.2  % of water abstracted monitored: Groundwater</t>
  </si>
  <si>
    <t>9.2.3  % of water abstracted monitored: External Sources (Bulk purchase)</t>
  </si>
  <si>
    <t>9.2.4  Water levels (1: daily, 2: weekly, 3: monthly, 4: annually, 5: never)</t>
  </si>
  <si>
    <t>9.2.5  Water quality? (1: daily, 2: weekly, 3: monthly, 4: annually, 5: never)</t>
  </si>
  <si>
    <t>Module 1:  Concept Explanation and Description page</t>
  </si>
  <si>
    <t>Topic 9:  Water Resources</t>
  </si>
  <si>
    <t>9.5  Wet Industries</t>
  </si>
  <si>
    <t>Topic 10:  Financial Profile</t>
  </si>
  <si>
    <t>Topic 10: Financial Profile</t>
  </si>
  <si>
    <t>10.4.1  Subsidy Targeting Approach</t>
  </si>
  <si>
    <t xml:space="preserve">11.1  General Functions </t>
  </si>
  <si>
    <t>11.1.3  Infrastructure development (projects)</t>
  </si>
  <si>
    <t xml:space="preserve">11.2  Bulk &amp; Retail Functions </t>
  </si>
  <si>
    <t>11.2.1   Water Service providers (retail water)</t>
  </si>
  <si>
    <t>11.2.2  Water service providers (sanitation)</t>
  </si>
  <si>
    <t>11.2.3  Water service providers (bulk water)</t>
  </si>
  <si>
    <t>11.2.4  Water service providers (bulk sanitation)</t>
  </si>
  <si>
    <t>11.2.5  Support service agents (water)</t>
  </si>
  <si>
    <t>11.2.6  Sanitation Promotion agent</t>
  </si>
  <si>
    <t>11.2.7  Support service contracts</t>
  </si>
  <si>
    <t>11.2.11 WSP training programme</t>
  </si>
  <si>
    <t>Topic 12: Social &amp; Customer Service Requirements</t>
  </si>
  <si>
    <t>Topic 13: Needs Development Plan</t>
  </si>
  <si>
    <t>Topic 14:  Reporting</t>
  </si>
  <si>
    <t>3.1  SETTLEMENT WATER SERVICE LEVEL DEFINITIONS</t>
  </si>
  <si>
    <t>3.2  SETTLEMENT SANITATION SERVICE LEVEL DEFINITIONS</t>
  </si>
  <si>
    <t xml:space="preserve"> 9.2  Monitoring </t>
  </si>
  <si>
    <t>10.4  Free Basic Services</t>
  </si>
  <si>
    <t>8.   Conservation &amp; Demand Management</t>
  </si>
  <si>
    <t>9.   Water Resources</t>
  </si>
  <si>
    <t>10.  Financial</t>
  </si>
  <si>
    <t xml:space="preserve">11.  Water Services Institutional Arrangements </t>
  </si>
  <si>
    <t>14.  Reporting</t>
  </si>
  <si>
    <t>13.  Needs Development Plan</t>
  </si>
  <si>
    <t>12.  Social &amp; Customer Service Requirements</t>
  </si>
  <si>
    <t>Health Facilities</t>
  </si>
  <si>
    <t>Agr. Intensive livestock/grazing</t>
  </si>
  <si>
    <t>Agr. Extensive livestock/grazing</t>
  </si>
  <si>
    <t>RDP</t>
  </si>
  <si>
    <t>Spare Parts</t>
  </si>
  <si>
    <t>6.2.1.1  Existing Groundwater Infrastructure</t>
  </si>
  <si>
    <t>6.2.1.2  Existing Surface water Infrastructure</t>
  </si>
  <si>
    <t>6.2.2.1  Existing Groundwater Infrastructure</t>
  </si>
  <si>
    <t>6.2.2.2  Existing Surface water Infrastructure</t>
  </si>
  <si>
    <t>Urban Settlements</t>
  </si>
  <si>
    <t>Rural  Settlements</t>
  </si>
  <si>
    <t>Number of Settlements</t>
  </si>
  <si>
    <t>Ground Water</t>
  </si>
  <si>
    <t>Artificial Recharge</t>
  </si>
  <si>
    <t>Provide List of Projects:</t>
  </si>
  <si>
    <t>1)</t>
  </si>
  <si>
    <t>2)</t>
  </si>
  <si>
    <t>3)</t>
  </si>
  <si>
    <t>4)</t>
  </si>
  <si>
    <t>5)</t>
  </si>
  <si>
    <t>6)</t>
  </si>
  <si>
    <t>7)</t>
  </si>
  <si>
    <t>ASSESMENT</t>
  </si>
  <si>
    <t>Physical Resources</t>
  </si>
  <si>
    <t>Urban Households</t>
  </si>
  <si>
    <t>Rural Households</t>
  </si>
  <si>
    <t>(Total Treated at Treated Water + Purchased Treated Water)                      + Ground Water Not Treated</t>
  </si>
  <si>
    <t>Number Of</t>
  </si>
  <si>
    <t>(No of Components)</t>
  </si>
  <si>
    <t xml:space="preserve">5.2.2  Is the abstraction registered with DWA? </t>
  </si>
  <si>
    <t>Gazetted</t>
  </si>
  <si>
    <t>Number of</t>
  </si>
  <si>
    <t>Agriculture, Forestry &amp; Fishing</t>
  </si>
  <si>
    <t>Manufacturing</t>
  </si>
  <si>
    <t>Electricity, Gas &amp; Water</t>
  </si>
  <si>
    <t>Construction</t>
  </si>
  <si>
    <t>3.3  RESIDENTIAL, PUBLIC INSTITUTIONS AND INDUSTRIES</t>
  </si>
  <si>
    <t>5.2  Operation</t>
  </si>
  <si>
    <t>6.2.3.1  Existing Groundwater Infrastructure</t>
  </si>
  <si>
    <t>6.2.3.2  Existing Surface water Infrastructure</t>
  </si>
  <si>
    <t>In Place</t>
  </si>
  <si>
    <t>Facilities with adequate services</t>
  </si>
  <si>
    <t>Facilities with no services</t>
  </si>
  <si>
    <t>Facilities with inadequate services</t>
  </si>
  <si>
    <t>7.1  WATER SERVICES</t>
  </si>
  <si>
    <t>7.2 SANITATION SERVICES</t>
  </si>
  <si>
    <t>8.1  WATER RESOURCE MANAGEMENT INTERVENTIONS</t>
  </si>
  <si>
    <t>9.2  Monotoring</t>
  </si>
  <si>
    <t>Waste Management (solid waste)</t>
  </si>
  <si>
    <t>Waste water management</t>
  </si>
  <si>
    <t>Road transport</t>
  </si>
  <si>
    <t>Electricity</t>
  </si>
  <si>
    <t>Other Trading Services</t>
  </si>
  <si>
    <t>Grand Total</t>
  </si>
  <si>
    <t>Trading Services</t>
  </si>
  <si>
    <t>Subsidies From:</t>
  </si>
  <si>
    <t>National Government</t>
  </si>
  <si>
    <t>Provincial Government</t>
  </si>
  <si>
    <t>Local Government</t>
  </si>
  <si>
    <t>Grants (including the equitable share) from:</t>
  </si>
  <si>
    <t>Spent conditional grants</t>
  </si>
  <si>
    <t>10.1.1.1</t>
  </si>
  <si>
    <t>10.1.1.2</t>
  </si>
  <si>
    <t>10.1.1.3</t>
  </si>
  <si>
    <t>10.1.1.4</t>
  </si>
  <si>
    <t>10.1.1.5</t>
  </si>
  <si>
    <t>Other Income</t>
  </si>
  <si>
    <t>Deficit</t>
  </si>
  <si>
    <t>Total Income</t>
  </si>
  <si>
    <t>Block Definition 1 Kl per month from: _______to_______</t>
  </si>
  <si>
    <t>Block Definition 2 Kl per month from: _______to_______</t>
  </si>
  <si>
    <t>Block Definition 3 Kl per month from: _______to_______</t>
  </si>
  <si>
    <t>Block Definition 4 Kl per month from: _______to_______</t>
  </si>
  <si>
    <t>On site dry</t>
  </si>
  <si>
    <t>On site wet (conservancy tanks etc.)</t>
  </si>
  <si>
    <t>Water borne reticulated sanitation</t>
  </si>
  <si>
    <t>Number of units with access to free basic services</t>
  </si>
  <si>
    <t>TOTAL</t>
  </si>
  <si>
    <t>Metered %</t>
  </si>
  <si>
    <t>Billed %</t>
  </si>
  <si>
    <t>Income Received %</t>
  </si>
  <si>
    <t>Non Payment %</t>
  </si>
  <si>
    <t>Units Supplied</t>
  </si>
  <si>
    <t>Not Metered</t>
  </si>
  <si>
    <t>Fixed Charge</t>
  </si>
  <si>
    <t>Value Charge</t>
  </si>
  <si>
    <t>10.3  TARIFF &amp; CHARGES</t>
  </si>
  <si>
    <t>10.4  FREE BASIC SERVICES</t>
  </si>
  <si>
    <t>10.5  METERING, BILLING, INCOME &amp; SALES</t>
  </si>
  <si>
    <t>OVERALL TOPIC ASSESSMENT</t>
  </si>
  <si>
    <t>8.2  WATER BALANCE</t>
  </si>
  <si>
    <t>8.3  WATER LOSSES</t>
  </si>
  <si>
    <t>10.1  Capital Funds</t>
  </si>
  <si>
    <t>10.1.1  Income</t>
  </si>
  <si>
    <t>WATER</t>
  </si>
  <si>
    <t>SANITATION</t>
  </si>
  <si>
    <t xml:space="preserve">  </t>
  </si>
  <si>
    <t xml:space="preserve"> % Contribution to Local GGP</t>
  </si>
  <si>
    <t xml:space="preserve"> Total No of Employees</t>
  </si>
  <si>
    <t>Sub Topic 5.2 Compliancy &amp; Needs Development Plans Assessment</t>
  </si>
  <si>
    <t>Sub Topic 5.3 Compliancy &amp; Needs Development Plans Assessment</t>
  </si>
  <si>
    <t>Sub Topic 5.4 Compliancy &amp; Needs Development Plans Assessment</t>
  </si>
  <si>
    <t>Sub Topic 5.5 Compliancy &amp; Needs Development Plans Assessment</t>
  </si>
  <si>
    <t>Sub Topic 5.6 Compliancy &amp; Needs Development Plans Assessment</t>
  </si>
  <si>
    <t>Sub Topic 8.1 Compliancy &amp; Needs Development Plans Assessment</t>
  </si>
  <si>
    <t>Sub Topic 8.2 Compliancy &amp; Needs Development Plans Assessment</t>
  </si>
  <si>
    <t>Sub Topic 8.3 Compliancy &amp; Needs Development Plans Assessment</t>
  </si>
  <si>
    <t>Sub Topic 9.1 Compliancy &amp; Needs Development Plans Assessment</t>
  </si>
  <si>
    <t>Sub Topic 9.2 Compliancy &amp; Needs Development Plans Assessment</t>
  </si>
  <si>
    <t>Sub Topic 9.3 Compliancy &amp; Needs Development Plans Assessment</t>
  </si>
  <si>
    <t>Sub Topic 10.1 Compliancy &amp; Needs Development Plans Assessment</t>
  </si>
  <si>
    <t>Sub Topic 10.3 Compliancy &amp; Needs Development Plans Assessment</t>
  </si>
  <si>
    <t>Sub Topic 10.4 Compliancy &amp; Needs Development Plans Assessment</t>
  </si>
  <si>
    <t>Sub Topic 10.5 Compliancy &amp; Needs Development Plans Assessment</t>
  </si>
  <si>
    <t>Sub Topic 11.2 Compliancy &amp; Needs Development Plans Assessment</t>
  </si>
  <si>
    <t>7.2  Sanitation Services</t>
  </si>
  <si>
    <t>Raw (Total)</t>
  </si>
  <si>
    <t>Filtered (Total)</t>
  </si>
  <si>
    <t>Chlorinated (Total)</t>
  </si>
  <si>
    <t>Fully Treated (Total)</t>
  </si>
  <si>
    <t>Other (Total)</t>
  </si>
  <si>
    <t>Number of service units (Total)</t>
  </si>
  <si>
    <t>Sub Topic 7.1 Compliancy &amp; Needs Development Plans Assessment</t>
  </si>
  <si>
    <t>Sub Topic 7.2 Compliancy &amp; Needs Development Plans Assessment</t>
  </si>
  <si>
    <t>Did this plan consult with other Sector Plans and incorporated their needs</t>
  </si>
  <si>
    <t>Agri-Culture</t>
  </si>
  <si>
    <t>Tourism</t>
  </si>
  <si>
    <t>Other 1:</t>
  </si>
  <si>
    <t>Other 2:</t>
  </si>
  <si>
    <t>Other 3:</t>
  </si>
  <si>
    <t>Other 4:</t>
  </si>
  <si>
    <t>* Sector Integration</t>
  </si>
  <si>
    <t>3.3  Residential, Public Institutions and Industries</t>
  </si>
  <si>
    <t>* Residential</t>
  </si>
  <si>
    <t>* WWTW</t>
  </si>
  <si>
    <t>* WTW</t>
  </si>
  <si>
    <t>6.2.1 Resources</t>
  </si>
  <si>
    <t xml:space="preserve">6.2.3  Activity Control &amp; Management </t>
  </si>
  <si>
    <t>6.1  OPERATION &amp; MAINTENANCE PLAN</t>
  </si>
  <si>
    <t>* Schools</t>
  </si>
  <si>
    <t>* Hospitals</t>
  </si>
  <si>
    <t xml:space="preserve">* Health centres </t>
  </si>
  <si>
    <t>* Clinics</t>
  </si>
  <si>
    <t>* 8.1.2  Reducing high pressures for residential consumers
Number of consumer units with water supply pressure of:</t>
  </si>
  <si>
    <t>* 8.1.3  Leak and meter repair programmes
Consumer units targeted by:</t>
  </si>
  <si>
    <t>* 9.1  Sources &amp; Volumes</t>
  </si>
  <si>
    <t>.</t>
  </si>
  <si>
    <t xml:space="preserve">9.3.1  Reporting on quality of water taken from source: urban &amp; rural </t>
  </si>
  <si>
    <t>9.3.2  Quality of water returned to the resource: urban</t>
  </si>
  <si>
    <t>9.3.3  Quality of water returned to the resource: rural</t>
  </si>
  <si>
    <t>9.3.4  Is there a Pollution contingency measures plan in place?</t>
  </si>
  <si>
    <t>9.3.5  Quality of water taken from source: urban - % monitored by WSA self?</t>
  </si>
  <si>
    <t>9.3.6  Quality of water taken from source: rural - % monitored by WSA self?</t>
  </si>
  <si>
    <t>9.3.7  Quality of water returned to the source: urban - % monitored by WSA self?</t>
  </si>
  <si>
    <t>9.3.8 Quality of water returned to the source: rural - % monitored by WSA self?</t>
  </si>
  <si>
    <t>9.3.9 Are these results available in electronic format? (Yes/no)</t>
  </si>
  <si>
    <t>9.3.10  % Time (days) within SABS 241 standards per year</t>
  </si>
  <si>
    <t>* Metered %</t>
  </si>
  <si>
    <t>* Billed %</t>
  </si>
  <si>
    <t>* Not Metered</t>
  </si>
  <si>
    <t>* Income Received %</t>
  </si>
  <si>
    <t>* Non Payment %</t>
  </si>
  <si>
    <t>* Units Supplied</t>
  </si>
  <si>
    <t>* Indigent Policy</t>
  </si>
  <si>
    <t>* Free basic water policy (including equitable share)</t>
  </si>
  <si>
    <t>* Free basic sanitation policy</t>
  </si>
  <si>
    <t>* Procurement policy</t>
  </si>
  <si>
    <t>* Credit control &amp; debt collection policy</t>
  </si>
  <si>
    <t>* 11.1.2  Regulation and tariffs</t>
  </si>
  <si>
    <t>* Water Services bylaws with conditions as required by the Water Services Act</t>
  </si>
  <si>
    <t>* Mechanisms to ensure compliance with bylaws</t>
  </si>
  <si>
    <t xml:space="preserve">* Tariff structure </t>
  </si>
  <si>
    <t>* Tariffs promulgated</t>
  </si>
  <si>
    <t>* 11.2.8  Water service institutions</t>
  </si>
  <si>
    <t>* 11.2.9  WSP staffing levels: water</t>
  </si>
  <si>
    <t>* 11.2.10 WSP staffing levels: sanitation</t>
  </si>
  <si>
    <t>* Contract type</t>
  </si>
  <si>
    <t>* % Consumers served by the WSP</t>
  </si>
  <si>
    <t>* Sector</t>
  </si>
  <si>
    <t>* Inter- action</t>
  </si>
  <si>
    <t>* Number of sources</t>
  </si>
  <si>
    <t>* Community water supply</t>
  </si>
  <si>
    <t>9.4  Wet Industries: Urban &amp; Rural</t>
  </si>
  <si>
    <t>9.5  'Raw' Water Consumers: Urban &amp; Rural</t>
  </si>
  <si>
    <t>9.6  Industrial Consumer Units for Sanitation: Urban &amp; Rural</t>
  </si>
  <si>
    <t>9.7  Industries and their permitted effluent releases</t>
  </si>
  <si>
    <t>10.1.1.6</t>
  </si>
  <si>
    <t>10.1.1.7</t>
  </si>
  <si>
    <t>10.1.1.8</t>
  </si>
  <si>
    <t>10.1.1.9</t>
  </si>
  <si>
    <t>10.1.1.10</t>
  </si>
  <si>
    <t>10.1.1.11</t>
  </si>
  <si>
    <t>10.1.1.12</t>
  </si>
  <si>
    <t>10.1.1.13</t>
  </si>
  <si>
    <t>* Credits to Water account</t>
  </si>
  <si>
    <t>* Credits to Sanitation account</t>
  </si>
  <si>
    <t>* 11.1.1  Policy development</t>
  </si>
  <si>
    <t xml:space="preserve">5.2  Operation        </t>
  </si>
  <si>
    <t>* 7.1.2  Health Plan</t>
  </si>
  <si>
    <t>* 7.2.2  Health Plan</t>
  </si>
  <si>
    <t>* 2.1</t>
  </si>
  <si>
    <t>* 2.2</t>
  </si>
  <si>
    <t>* 2.3</t>
  </si>
  <si>
    <t>9.4  Wet Industries: Urban and Rural</t>
  </si>
  <si>
    <t>9.5  ‘Raw’ Water Consumers: Urban and Rural</t>
  </si>
  <si>
    <t>9.6  Industrial Consumer Units for Sanitation: Urban and Rural</t>
  </si>
  <si>
    <t>Finance</t>
  </si>
  <si>
    <t>Insurance</t>
  </si>
  <si>
    <t>Modules: All/1/2/3 or 4</t>
  </si>
  <si>
    <t>Total Raw Water Bulk Received</t>
  </si>
  <si>
    <t>1. Administration</t>
  </si>
  <si>
    <t>2. Demographics</t>
  </si>
  <si>
    <t>3. Service Levels</t>
  </si>
  <si>
    <t>4. Socio Economic</t>
  </si>
  <si>
    <t xml:space="preserve">    Background</t>
  </si>
  <si>
    <t>Page Nr.</t>
  </si>
  <si>
    <t>6. Operation&amp;Maintenance</t>
  </si>
  <si>
    <t>7. Associated Services</t>
  </si>
  <si>
    <t>5. Water Service Infrastructures</t>
  </si>
  <si>
    <t>9. Water Resources</t>
  </si>
  <si>
    <t>8. Conservation &amp; Demand</t>
  </si>
  <si>
    <t xml:space="preserve">    Management</t>
  </si>
  <si>
    <t>10. Financial</t>
  </si>
  <si>
    <t xml:space="preserve">11. Water Services </t>
  </si>
  <si>
    <t xml:space="preserve">       Institutional Arrangements</t>
  </si>
  <si>
    <t>12. Social &amp; Customer</t>
  </si>
  <si>
    <t xml:space="preserve">       Service Requirements</t>
  </si>
  <si>
    <t>13. Needs Development Plan</t>
  </si>
  <si>
    <t xml:space="preserve">       (Program List)</t>
  </si>
  <si>
    <t>14. Reporting</t>
  </si>
  <si>
    <t>Water Need Description</t>
  </si>
  <si>
    <t>Households</t>
  </si>
  <si>
    <t>Demographics</t>
  </si>
  <si>
    <t>Total Number People Urban</t>
  </si>
  <si>
    <t>Number of People</t>
  </si>
  <si>
    <t>Total Number of Settlements</t>
  </si>
  <si>
    <t>Total Number People Rural</t>
  </si>
  <si>
    <t>Sanitation Need Description</t>
  </si>
  <si>
    <t xml:space="preserve">Population </t>
  </si>
  <si>
    <t>Water sources</t>
  </si>
  <si>
    <t>Number of sources</t>
  </si>
  <si>
    <t>Water returned to resources</t>
  </si>
  <si>
    <t>How much water is re-used (Recycled Water)</t>
  </si>
  <si>
    <t>Topic 5:  Water Infrastructure</t>
  </si>
  <si>
    <t>Total Number of Schemes</t>
  </si>
  <si>
    <t>Total bulk pipeline km.</t>
  </si>
  <si>
    <t>Total Number reservoirs</t>
  </si>
  <si>
    <t>Total Number pump stations</t>
  </si>
  <si>
    <t>Total Number of Water Treatment Works</t>
  </si>
  <si>
    <t>Total Number of Waste Water Treatment Works</t>
  </si>
  <si>
    <t>1.  Estimated cost to Upgrade</t>
  </si>
  <si>
    <t>2.  Estimated cost to Refurbish</t>
  </si>
  <si>
    <t>3.  Existing Budget</t>
  </si>
  <si>
    <t>Topic 6:  Operation &amp; Maintenance</t>
  </si>
  <si>
    <t>Total Number of O&amp;M staff</t>
  </si>
  <si>
    <t>Total Number of O&amp;M staff sufficient? Yes/No</t>
  </si>
  <si>
    <t>Total Number of O&amp;M staff required</t>
  </si>
  <si>
    <t>The general condition of WWTW</t>
  </si>
  <si>
    <t>Topic 8:  Conservation &amp; Demand Management</t>
  </si>
  <si>
    <t>Total Water Services Budget:</t>
  </si>
  <si>
    <t>Is the budget enough to eradicate backlog and</t>
  </si>
  <si>
    <t>maintain the WS infrastructure? (Yes/No)</t>
  </si>
  <si>
    <t>Shortfall:</t>
  </si>
  <si>
    <t>Each Topic has its own enabling factors that will make the Topic work</t>
  </si>
  <si>
    <t>* 6.1  IS THERE A OPERATION &amp; MAINTENANCE PLAN?</t>
  </si>
  <si>
    <t xml:space="preserve">* 8.1.1  Reducing unaccounted water and water inefficiencies
</t>
  </si>
  <si>
    <t xml:space="preserve">                      - Raw Water Bulk Loss</t>
  </si>
  <si>
    <t>Metering &amp; Billing Income</t>
  </si>
  <si>
    <t>10.1.1.14</t>
  </si>
  <si>
    <t>* Number of units requiring free basic services (Water)</t>
  </si>
  <si>
    <t>* Number of units requiring free basic services (Sanitation)</t>
  </si>
  <si>
    <t>10.5 Metering, Billing &amp; Income</t>
  </si>
  <si>
    <t>DWA Regulatory Performance Management System (RPMS)</t>
  </si>
  <si>
    <t>Current abstraction (Ml/Day)</t>
  </si>
  <si>
    <t>Licensed abstraction (Ml/Day)</t>
  </si>
  <si>
    <t>4.1.2  Current population growth rates</t>
  </si>
  <si>
    <t>4.1.3  Projected Population growth rate: 5 years</t>
  </si>
  <si>
    <t>4.1.4  Projected Population growth rate: 10 years</t>
  </si>
  <si>
    <t>Resources available to perform function? (Yes: Y, No: N, Not Applicable: NA):</t>
  </si>
  <si>
    <t>* CURRENT Water sources</t>
  </si>
  <si>
    <t>Resources available to perform function? 
(Yes: Y, No: N, Not Applicable: NA):</t>
  </si>
  <si>
    <t xml:space="preserve">  Resources available to perform function? (Yes: Y, No: N, Not Applicable: NA):</t>
  </si>
  <si>
    <t>Resources available to perform function? 
(Yes: Y, No: N,Not Applicable: NA):</t>
  </si>
  <si>
    <t>Water Reticulation</t>
  </si>
  <si>
    <t>Policies &amp; Procedures</t>
  </si>
  <si>
    <t>Record keeping in Place</t>
  </si>
  <si>
    <t>Quality Control Procedures Established</t>
  </si>
  <si>
    <t>Date Submitted</t>
  </si>
  <si>
    <t>Water Pumpstations</t>
  </si>
  <si>
    <t>Sewer Pumpstations</t>
  </si>
  <si>
    <t>Sewer Reticulation</t>
  </si>
  <si>
    <t>TOTAL METERED WATER SUPPLIED (urban + rural)</t>
  </si>
  <si>
    <t>* 10.5.1  Residential:  Water</t>
  </si>
  <si>
    <t>Water Conservation &amp; Demand Management</t>
  </si>
  <si>
    <t>Raw Water at Treatment</t>
  </si>
  <si>
    <t>8.1.1.3  Reticulation leaks</t>
  </si>
  <si>
    <t>8.1.1.4  Illegal connections</t>
  </si>
  <si>
    <t>8.1.1.5  Un-metered connections</t>
  </si>
  <si>
    <t>8.1.1.6  Internal plumbing leaks</t>
  </si>
  <si>
    <t>Y / N / NA</t>
  </si>
  <si>
    <t>Y / N</t>
  </si>
  <si>
    <t xml:space="preserve">Y / N </t>
  </si>
  <si>
    <t>Y/ N / NA</t>
  </si>
  <si>
    <t>Non-Waterborne</t>
  </si>
  <si>
    <t>Define the Problem</t>
  </si>
  <si>
    <t>Statement on Polution and Effluent Release</t>
  </si>
  <si>
    <t>Water Bulk pipeline</t>
  </si>
  <si>
    <t>Sewer Bulk pipeline</t>
  </si>
  <si>
    <t>* 8.1.4.3  IS THERE A OPERATION &amp; MAINTENANCE PLAN?</t>
  </si>
  <si>
    <t>RM</t>
  </si>
  <si>
    <t>Policy in Place</t>
  </si>
  <si>
    <t>( Y / N ):</t>
  </si>
  <si>
    <t>8.1.1.1  Night flow metering</t>
  </si>
  <si>
    <t>8.1.1.2  Day flow metering</t>
  </si>
  <si>
    <t xml:space="preserve"> Is there a Working for Water Programme in Place: </t>
  </si>
  <si>
    <t>( Y / N ) :</t>
  </si>
  <si>
    <t>% LOSS</t>
  </si>
  <si>
    <t>* Licensed abstraction (Mm³/A)</t>
  </si>
  <si>
    <t>Is there a Monitoring Plan in Place  ( Y / N ):</t>
  </si>
  <si>
    <t>10.3  Tariff &amp; Charges</t>
  </si>
  <si>
    <t xml:space="preserve"> Is there a Tariff &amp; Charges Plan in Place for  ( Y / N ):</t>
  </si>
  <si>
    <t>Is there a Free Basic Services Policy in Place  ( Y / N ):</t>
  </si>
  <si>
    <t>Water Industrial</t>
  </si>
  <si>
    <t>Sanitation Industrial</t>
  </si>
  <si>
    <t>10.3.1  Residential</t>
  </si>
  <si>
    <t>10.3.2  Industrial</t>
  </si>
  <si>
    <t>Water Commercial</t>
  </si>
  <si>
    <t>Sanitation Commercial</t>
  </si>
  <si>
    <t>10.3.3  Commercial</t>
  </si>
  <si>
    <t>*** IMPORTANT:</t>
  </si>
  <si>
    <t>For example:</t>
  </si>
  <si>
    <t>To ensure the correct calculation of the worksheet formulas (Worksheets 8C (1), (2-5) Optional) the formula</t>
  </si>
  <si>
    <t>In these blocks indicating totals the formula is divided by 1</t>
  </si>
  <si>
    <t>should more sheets be completed for individual systems, the (1) must be replaced with the number</t>
  </si>
  <si>
    <t>must be updated with the number of sheets completed.</t>
  </si>
  <si>
    <t>Yes</t>
  </si>
  <si>
    <t>No</t>
  </si>
  <si>
    <t xml:space="preserve">        LIST OF PROJECTS</t>
  </si>
  <si>
    <t>In Process</t>
  </si>
  <si>
    <t>Outstanding</t>
  </si>
  <si>
    <t>Approved</t>
  </si>
  <si>
    <t>Approval</t>
  </si>
  <si>
    <t>Signature</t>
  </si>
  <si>
    <t>Date</t>
  </si>
  <si>
    <t>Compliance</t>
  </si>
  <si>
    <t>6.2.1.5  Existing Pump Station Infrastructure</t>
  </si>
  <si>
    <t>6.2.1.6  Existing Bulk Pipeline Infrastructure</t>
  </si>
  <si>
    <t>6.2.1.7  Existing Tower &amp; Reservoir Infrastructure</t>
  </si>
  <si>
    <t>6.2.1.8  Existing Reticulation Infrastructure</t>
  </si>
  <si>
    <t>6.2.2.5  Existing Pump Station Infrastructure</t>
  </si>
  <si>
    <t>6.2.2.6  Existing Bulk Pipeline Infrastructure</t>
  </si>
  <si>
    <t>6.2.2.7  Existing Tower &amp; Reservoir Infrastructure</t>
  </si>
  <si>
    <t>6.2.2.8  Existing Reticulation Infrastructure</t>
  </si>
  <si>
    <t>6.2.3.5  Existing Pump Station Infrastructure</t>
  </si>
  <si>
    <t>6.2.3.6  Existing Bulk Pipeline Infrastructure</t>
  </si>
  <si>
    <t>6.2.3.7  Existing Tower &amp; Reservoir Infrastructure</t>
  </si>
  <si>
    <t>6.2.3.8  Existing Reticulation Infrastructure</t>
  </si>
  <si>
    <t>Program type</t>
  </si>
  <si>
    <t>Project Name</t>
  </si>
  <si>
    <t>Project Number</t>
  </si>
  <si>
    <t>Autonumber</t>
  </si>
  <si>
    <t>Water Internal Bulk</t>
  </si>
  <si>
    <t>Water Regional Bulk</t>
  </si>
  <si>
    <t>Water Treatment Works</t>
  </si>
  <si>
    <t>Sanitation Services</t>
  </si>
  <si>
    <t>LIST OF PROJECTS</t>
  </si>
  <si>
    <t>Total Number of Settlements Urban</t>
  </si>
  <si>
    <t>Stand Pipe</t>
  </si>
  <si>
    <t>Statement on population and effluent release</t>
  </si>
  <si>
    <t>Environmental</t>
  </si>
  <si>
    <t>* To which extend was it calculated?  (Refer to Page 1: General Assessment on Scale 1-5)</t>
  </si>
  <si>
    <t>4.3.3  Permanent farm workers</t>
  </si>
  <si>
    <t>4.3.4  Permanent Industry workers</t>
  </si>
  <si>
    <t>4.3.5  Professional workers</t>
  </si>
  <si>
    <t>Future plan (to address issues)</t>
  </si>
  <si>
    <t>6.2.1.3  Existing Waste Water Treatment Works Infrastructure</t>
  </si>
  <si>
    <t>6.2.2.3  Existing Water Treatment Works Infrastructure</t>
  </si>
  <si>
    <t>Is there a Water Quality Plan in Place ( Y / N ):</t>
  </si>
  <si>
    <t>(1+2+3+14)</t>
  </si>
  <si>
    <t>Total Metered Supplied</t>
  </si>
  <si>
    <t>Metered Supplied</t>
  </si>
  <si>
    <t>(1+2+3+7+7a)-4</t>
  </si>
  <si>
    <t>6.2.3.4  Existing Waste Water Treatment Works Infrastructure</t>
  </si>
  <si>
    <t>6.2.3.3  Existing Water Treatment Works Infrastructure</t>
  </si>
  <si>
    <t>6.2.2.4  Existing Waste Water Treatment Works Infrastructure</t>
  </si>
  <si>
    <t>6.2.1.4  Existing Water Treatment Works Infrastructure</t>
  </si>
  <si>
    <t>Total Number of Settlements Rural</t>
  </si>
  <si>
    <t>Environmental Protection</t>
  </si>
  <si>
    <t>Topic 10:  Financial</t>
  </si>
  <si>
    <t>Interaction Acknowledgement</t>
  </si>
  <si>
    <t>Yes / No</t>
  </si>
  <si>
    <t>Interaction Acknowledgement Signature</t>
  </si>
  <si>
    <t>General Comments</t>
  </si>
  <si>
    <t>WSDP Status Quo Knowledge Interpretation Report: Service Levels Profile (Topic 3)</t>
  </si>
  <si>
    <t>Future Plan Assessment</t>
  </si>
  <si>
    <t>Strategy Assessment</t>
  </si>
  <si>
    <t>Water Service Planning Status Bar Legend</t>
  </si>
  <si>
    <t>Quality</t>
  </si>
  <si>
    <t>Quantity</t>
  </si>
  <si>
    <t>SERIES 1</t>
  </si>
  <si>
    <t>SERIES 2</t>
  </si>
  <si>
    <t>SERIES 3</t>
  </si>
  <si>
    <t>SERIES 4</t>
  </si>
  <si>
    <t>Service Levels Profile Average Total</t>
  </si>
  <si>
    <t>WSDP Status Quo Knowledge Interpretation Report: Water Services Infrastructure Profile (Topic 5)</t>
  </si>
  <si>
    <t>Water Services Infrastructure Average Total</t>
  </si>
  <si>
    <t>II</t>
  </si>
  <si>
    <t>WSDP Status Quo Knowledge Interpretation Report: Operation &amp; Maintenance (Topic 6)</t>
  </si>
  <si>
    <t>WSDP Status Quo Knowledge Interpretation Report:  Associated Services (Topic 7)</t>
  </si>
  <si>
    <t>IV</t>
  </si>
  <si>
    <t>WSDP Status Quo Knowledge Interpretation Report: Conservation &amp; Demand Management (Topic 8)</t>
  </si>
  <si>
    <t>8.2  WATER BALANCE (Optional 2)</t>
  </si>
  <si>
    <t>8.2  WATER BALANCE (Optional 3)</t>
  </si>
  <si>
    <t>8.2  WATER BALANCE (Optional 4)</t>
  </si>
  <si>
    <t>8.2  WATER BALANCE (Optional 5)</t>
  </si>
  <si>
    <t>WSDP Status Quo Knowledge Interpretation Report:  Water Resources (TOPIC 9)</t>
  </si>
  <si>
    <t>VI</t>
  </si>
  <si>
    <t xml:space="preserve">WSDP Status Quo Knowledge Interpretation Report:  Financial Profile (Topic 10) </t>
  </si>
  <si>
    <t>VII</t>
  </si>
  <si>
    <t>WSDP Status Quo Knowledge Interpretation Report:  Water Services Institutional Arrangements Profile (Topic 11)</t>
  </si>
  <si>
    <t>WSDP Status Quo Knowledge Interpretation Report: Social &amp; Customer Service Requirements (Topic 12)</t>
  </si>
  <si>
    <t>IX</t>
  </si>
  <si>
    <t>FORMAL</t>
  </si>
  <si>
    <t>(Total Settlement)</t>
  </si>
  <si>
    <t>Includes Source Development</t>
  </si>
  <si>
    <t>Local Available Source: New BH, pipe</t>
  </si>
  <si>
    <t>Conserving &amp; Demand Management Needs</t>
  </si>
  <si>
    <t>Water Source Quality</t>
  </si>
  <si>
    <t>Drinking Water Quality</t>
  </si>
  <si>
    <t>1 ( C ) / 3</t>
  </si>
  <si>
    <t>1 ( B ) / 3</t>
  </si>
  <si>
    <t>1 ( A ) / 3</t>
  </si>
  <si>
    <t>INFORMAL</t>
  </si>
  <si>
    <t>Permanent Housing must be provided</t>
  </si>
  <si>
    <t>DESCRIPTION</t>
  </si>
  <si>
    <t xml:space="preserve">- ADEQUATE </t>
  </si>
  <si>
    <t>- BELOW</t>
  </si>
  <si>
    <t>DEFINITION</t>
  </si>
  <si>
    <t>CATEGORY</t>
  </si>
  <si>
    <t>SETTLEMENTS</t>
  </si>
  <si>
    <t>POPULATION</t>
  </si>
  <si>
    <t>HOUSEHOLDS</t>
  </si>
  <si>
    <t>10.3.4</t>
  </si>
  <si>
    <t>Infrastructure &amp; O&amp;M Need</t>
  </si>
  <si>
    <t>Infrastructure &amp; O&amp;M Need &amp; Water Resource Needs</t>
  </si>
  <si>
    <t>Communities have sanitation but below the minimum standard. This will normally be a bucket or an ecological toilet.</t>
  </si>
  <si>
    <t>Communities at RDP standard but not appropriate due to local circumstances e.g. shallow ground water levels</t>
  </si>
  <si>
    <t>Community partially served to RDP level</t>
  </si>
  <si>
    <t xml:space="preserve">Sanitation can be restored to RDP by: Repair/Replace with same existing infra </t>
  </si>
  <si>
    <t xml:space="preserve">Sanitation can be restored to RDP (where infra ok) by: enough &amp; efficient staff and sufficient funds for O&amp;M (incl. pit-emptying, + appropriate actions for waterborne)  </t>
  </si>
  <si>
    <t>Adequate Infra but not working due to inadequate water in the system.</t>
  </si>
  <si>
    <t>Typically, unimproved pit or chemical toilet.</t>
  </si>
  <si>
    <t>1 ( D ) / 3</t>
  </si>
  <si>
    <t>General Notes:  The Enabling Factors below must be completed for the appropriate component compliancy section.  All factors must be assessed and the Needs Development Plan section completed</t>
  </si>
  <si>
    <t>No Service</t>
  </si>
  <si>
    <t>Infrastructure Upgrade</t>
  </si>
  <si>
    <t>Infrastructure Extension</t>
  </si>
  <si>
    <t>Infrastructure Refurbishment</t>
  </si>
  <si>
    <t>O&amp;M Need (Total Settlement)</t>
  </si>
  <si>
    <t>Water Resource Needs</t>
  </si>
  <si>
    <t>Infrastructure O&amp;M Need</t>
  </si>
  <si>
    <t>Waterborne</t>
  </si>
  <si>
    <t>Septic Tanks / Conservancy</t>
  </si>
  <si>
    <t>Topic 3 - WSDP Strategic Interpretation Report</t>
  </si>
  <si>
    <t>Topic 5 - WSDP Strategic Interpretation Report</t>
  </si>
  <si>
    <t>5.1  General Information:</t>
  </si>
  <si>
    <t>5.2  Operation:</t>
  </si>
  <si>
    <t>Strategic Interpretation, Implications and Solutions Derived from Spider Diagram</t>
  </si>
  <si>
    <t>Topic 6 - WSDP Strategic Interpretation Report</t>
  </si>
  <si>
    <t>Topic 7 - WSDP Strategic Interpretation Report</t>
  </si>
  <si>
    <t>Topic 12 - WSDP Strategic Interpretation Report</t>
  </si>
  <si>
    <t>Topic 11 - WSDP Strategic Interpretation Report</t>
  </si>
  <si>
    <t>Topic 10 - WSDP Strategic Interpretation Report</t>
  </si>
  <si>
    <t>Topic 9 - WSDP Strategic Interpretation Report</t>
  </si>
  <si>
    <t>Topic 8 - WSDP Strategic Interpretation Report</t>
  </si>
  <si>
    <t>8.2  WATER BALANCE (Optional 2):</t>
  </si>
  <si>
    <t>8.2  WATER BALANCE (Optional 3):</t>
  </si>
  <si>
    <t>8.2  WATER BALANCE (Optional 4):</t>
  </si>
  <si>
    <t>8.2  WATER BALANCE (Optional 5):</t>
  </si>
  <si>
    <t>9.1  Sources &amp; Volumes:</t>
  </si>
  <si>
    <t>9.2  Monotoring:</t>
  </si>
  <si>
    <t>9.3  Water Quality:</t>
  </si>
  <si>
    <t>9.4  Wet Industries: Urban &amp; Rural:</t>
  </si>
  <si>
    <t>9.5  'Raw' Water Consumers: Urban &amp; Rural:</t>
  </si>
  <si>
    <t>9.6  Industrial Consumer Units for Sanitation: Urban &amp; Rural:</t>
  </si>
  <si>
    <t>9.7  Industries and their permitted effluent releases:</t>
  </si>
  <si>
    <t>10.3  TARIFF &amp; CHARGES:</t>
  </si>
  <si>
    <t>10.4  FREE BASIC SERVICES:</t>
  </si>
  <si>
    <t>10.5  METERING, BILLING, INCOME &amp; SALES:</t>
  </si>
  <si>
    <t>Topic 3 - Service Levels Profile</t>
  </si>
  <si>
    <t>Topic 5 - Water Service Infrastructure Profile</t>
  </si>
  <si>
    <t>Topic 6 - Operation &amp; Maintenance</t>
  </si>
  <si>
    <t>Topic 7 - Associated Services</t>
  </si>
  <si>
    <t>Topic 8 - Conservation &amp; Demand Management</t>
  </si>
  <si>
    <t>Topic 9 - Water Resources</t>
  </si>
  <si>
    <t>Topic 10 - Financial Profile</t>
  </si>
  <si>
    <t>Topic 11 - Water Services Institutional Arrangements Profile</t>
  </si>
  <si>
    <t>Topic 12 - Social &amp; Customer Service Requirements</t>
  </si>
  <si>
    <t>TOTAL AVERAGES OF TOPICS</t>
  </si>
  <si>
    <t>WSDP Status Quo Knowledge Interpretation Report</t>
  </si>
  <si>
    <t>√</t>
  </si>
  <si>
    <t>Overall Water Services Planning Status Bar Legend</t>
  </si>
  <si>
    <t>Water Category</t>
  </si>
  <si>
    <t>Sanitation Category</t>
  </si>
  <si>
    <t>X</t>
  </si>
  <si>
    <t>XI</t>
  </si>
  <si>
    <t>XII</t>
  </si>
  <si>
    <t>XIII</t>
  </si>
  <si>
    <t>XIV</t>
  </si>
  <si>
    <t>XV</t>
  </si>
  <si>
    <t>XVI</t>
  </si>
  <si>
    <t>XVII</t>
  </si>
  <si>
    <t>XIX</t>
  </si>
  <si>
    <t>No Services</t>
  </si>
  <si>
    <r>
      <rPr>
        <sz val="7"/>
        <color indexed="8"/>
        <rFont val="Arial"/>
        <family val="2"/>
      </rPr>
      <t xml:space="preserve"> </t>
    </r>
    <r>
      <rPr>
        <sz val="10"/>
        <color indexed="8"/>
        <rFont val="Arial"/>
        <family val="2"/>
      </rPr>
      <t>Police Stations</t>
    </r>
  </si>
  <si>
    <r>
      <t>1.</t>
    </r>
    <r>
      <rPr>
        <sz val="11"/>
        <color indexed="8"/>
        <rFont val="Arial"/>
        <family val="2"/>
      </rPr>
      <t xml:space="preserve">Network: too small pipes, </t>
    </r>
  </si>
  <si>
    <r>
      <t>2.</t>
    </r>
    <r>
      <rPr>
        <sz val="11"/>
        <color indexed="8"/>
        <rFont val="Arial"/>
        <family val="2"/>
      </rPr>
      <t xml:space="preserve">Storage: Add to exist / elevation </t>
    </r>
  </si>
  <si>
    <r>
      <t>3.</t>
    </r>
    <r>
      <rPr>
        <sz val="11"/>
        <color indexed="8"/>
        <rFont val="Arial"/>
        <family val="2"/>
      </rPr>
      <t xml:space="preserve">Source: Infra to increase exist yield </t>
    </r>
  </si>
  <si>
    <r>
      <t xml:space="preserve">Communities have grown structurally and there are households that do not have water  :  </t>
    </r>
    <r>
      <rPr>
        <b/>
        <u/>
        <sz val="11"/>
        <color rgb="FF000000"/>
        <rFont val="Arial"/>
        <family val="2"/>
      </rPr>
      <t>TOTAL</t>
    </r>
  </si>
  <si>
    <r>
      <t>1.</t>
    </r>
    <r>
      <rPr>
        <sz val="11"/>
        <color indexed="8"/>
        <rFont val="Arial"/>
        <family val="2"/>
      </rPr>
      <t xml:space="preserve">Network: new infra </t>
    </r>
  </si>
  <si>
    <r>
      <t>2.</t>
    </r>
    <r>
      <rPr>
        <sz val="11"/>
        <color indexed="8"/>
        <rFont val="Arial"/>
        <family val="2"/>
      </rPr>
      <t>Storage: new &amp; adjacent</t>
    </r>
  </si>
  <si>
    <t>No. Of consumer units (H-H)</t>
  </si>
  <si>
    <t>Urban  - Informal Settlements (Squatter Camp)</t>
  </si>
  <si>
    <t>Working Towns &amp; Service Centres - Mines, Prisons etc.</t>
  </si>
  <si>
    <t>Rural  - Informal Settlements (Squatter Camp)</t>
  </si>
  <si>
    <t>OVERALL  QUALITY   ASSESSMENT</t>
  </si>
  <si>
    <t>Non Waterborne (VIP)</t>
  </si>
  <si>
    <t xml:space="preserve">Whole community never had any formal (municipal) sanitation supply system. </t>
  </si>
  <si>
    <r>
      <t>§</t>
    </r>
    <r>
      <rPr>
        <sz val="11"/>
        <color indexed="8"/>
        <rFont val="Arial"/>
        <family val="2"/>
      </rPr>
      <t xml:space="preserve"> Monthly household Income (</t>
    </r>
    <r>
      <rPr>
        <i/>
        <sz val="11"/>
        <color indexed="8"/>
        <rFont val="Arial"/>
        <family val="2"/>
      </rPr>
      <t>as per StatsOnline)</t>
    </r>
  </si>
  <si>
    <r>
      <t>o</t>
    </r>
    <r>
      <rPr>
        <sz val="11"/>
        <color indexed="8"/>
        <rFont val="Arial"/>
        <family val="2"/>
      </rPr>
      <t>    R1 - R400</t>
    </r>
  </si>
  <si>
    <r>
      <t>o</t>
    </r>
    <r>
      <rPr>
        <sz val="11"/>
        <color indexed="8"/>
        <rFont val="Arial"/>
        <family val="2"/>
      </rPr>
      <t>    R401 – R800</t>
    </r>
  </si>
  <si>
    <r>
      <t>o</t>
    </r>
    <r>
      <rPr>
        <sz val="11"/>
        <color indexed="8"/>
        <rFont val="Arial"/>
        <family val="2"/>
      </rPr>
      <t>    R801 – R1600</t>
    </r>
  </si>
  <si>
    <r>
      <t>o</t>
    </r>
    <r>
      <rPr>
        <sz val="11"/>
        <color indexed="8"/>
        <rFont val="Arial"/>
        <family val="2"/>
      </rPr>
      <t>    R1601 or more</t>
    </r>
  </si>
  <si>
    <r>
      <t>o</t>
    </r>
    <r>
      <rPr>
        <sz val="11"/>
        <color indexed="8"/>
        <rFont val="Arial"/>
        <family val="2"/>
      </rPr>
      <t>    Collective living Quarters</t>
    </r>
  </si>
  <si>
    <r>
      <t>o</t>
    </r>
    <r>
      <rPr>
        <sz val="11"/>
        <color indexed="8"/>
        <rFont val="Arial"/>
        <family val="2"/>
      </rPr>
      <t>    Typical monthly Water Bill</t>
    </r>
  </si>
  <si>
    <r>
      <t>o</t>
    </r>
    <r>
      <rPr>
        <sz val="11"/>
        <color indexed="8"/>
        <rFont val="Arial"/>
        <family val="2"/>
      </rPr>
      <t>    Average % of monthly income</t>
    </r>
  </si>
  <si>
    <r>
      <t>o</t>
    </r>
    <r>
      <rPr>
        <sz val="11"/>
        <color indexed="8"/>
        <rFont val="Arial"/>
        <family val="2"/>
      </rPr>
      <t>    Typical monthly Sanitation Bill</t>
    </r>
  </si>
  <si>
    <r>
      <t xml:space="preserve"> Economic Sector (</t>
    </r>
    <r>
      <rPr>
        <i/>
        <sz val="10"/>
        <color theme="1"/>
        <rFont val="Arial"/>
        <family val="2"/>
      </rPr>
      <t>As per Reserve Bank Quarterly Bulletins</t>
    </r>
    <r>
      <rPr>
        <sz val="10"/>
        <color theme="1"/>
        <rFont val="Arial"/>
        <family val="2"/>
      </rPr>
      <t>)</t>
    </r>
  </si>
  <si>
    <t>* 5.1.1  Is there an Asset Register Monitoring Programme</t>
  </si>
  <si>
    <t>Does the plan address:</t>
  </si>
  <si>
    <r>
      <t>5.2.1  Previous incidents including Security Problems  (</t>
    </r>
    <r>
      <rPr>
        <b/>
        <sz val="8"/>
        <color theme="1"/>
        <rFont val="Arial"/>
        <family val="2"/>
      </rPr>
      <t>R</t>
    </r>
    <r>
      <rPr>
        <sz val="8"/>
        <color theme="1"/>
        <rFont val="Arial"/>
        <family val="2"/>
      </rPr>
      <t>: Regular,</t>
    </r>
    <r>
      <rPr>
        <b/>
        <sz val="8"/>
        <color theme="1"/>
        <rFont val="Arial"/>
        <family val="2"/>
      </rPr>
      <t xml:space="preserve"> P</t>
    </r>
    <r>
      <rPr>
        <sz val="8"/>
        <color theme="1"/>
        <rFont val="Arial"/>
        <family val="2"/>
      </rPr>
      <t>: Periodic,</t>
    </r>
    <r>
      <rPr>
        <b/>
        <sz val="8"/>
        <color theme="1"/>
        <rFont val="Arial"/>
        <family val="2"/>
      </rPr>
      <t xml:space="preserve"> S</t>
    </r>
    <r>
      <rPr>
        <sz val="8"/>
        <color theme="1"/>
        <rFont val="Arial"/>
        <family val="2"/>
      </rPr>
      <t>: Sporadic,</t>
    </r>
    <r>
      <rPr>
        <b/>
        <sz val="8"/>
        <color theme="1"/>
        <rFont val="Arial"/>
        <family val="2"/>
      </rPr>
      <t xml:space="preserve"> N</t>
    </r>
    <r>
      <rPr>
        <sz val="8"/>
        <color theme="1"/>
        <rFont val="Arial"/>
        <family val="2"/>
      </rPr>
      <t>: None)</t>
    </r>
  </si>
  <si>
    <t>Water Pipeline:</t>
  </si>
  <si>
    <t>Sewer Pipeline:</t>
  </si>
  <si>
    <t xml:space="preserve">* 5.1.2  Is there a disaster management plan </t>
  </si>
  <si>
    <t>* 5.1.3  Is there a Water Quality Plan</t>
  </si>
  <si>
    <t>* 5.1.4  Is there a plan in place to manage untreated effluent</t>
  </si>
  <si>
    <t>5.1.5  Total number of components / km of pipeline / units</t>
  </si>
  <si>
    <t>5.1.6  VIP toilets</t>
  </si>
  <si>
    <t>5.1.7  Other dry sanitation toilets (below RDP)</t>
  </si>
  <si>
    <t>5.1.8  Septic tanks</t>
  </si>
  <si>
    <t>5.2.3  Is abstraction recorded?</t>
  </si>
  <si>
    <t>To be obtained from Blue &amp; Green Drop Reports</t>
  </si>
  <si>
    <t>Health Centres</t>
  </si>
  <si>
    <r>
      <rPr>
        <b/>
        <sz val="8"/>
        <color indexed="30"/>
        <rFont val="Arial"/>
        <family val="2"/>
      </rPr>
      <t>STATUS QUO  (S)</t>
    </r>
    <r>
      <rPr>
        <sz val="8"/>
        <color indexed="8"/>
        <rFont val="Arial"/>
        <family val="2"/>
      </rPr>
      <t xml:space="preserve">
Z   -     Zero Compliance
1    -     Below minimum requirement
2   -     Minimum basic requirement  
3   -     Above minimum requirement 
N/R    Not Required</t>
    </r>
  </si>
  <si>
    <r>
      <rPr>
        <b/>
        <sz val="8"/>
        <color indexed="57"/>
        <rFont val="Arial"/>
        <family val="2"/>
      </rPr>
      <t>IMPACT  (I)</t>
    </r>
    <r>
      <rPr>
        <sz val="8"/>
        <color indexed="8"/>
        <rFont val="Arial"/>
        <family val="2"/>
      </rPr>
      <t xml:space="preserve">
C    -  Critical
M   -  Mediumal/High
L    -  Low
No -  No Impact</t>
    </r>
  </si>
  <si>
    <t>Does the municipality have a Water Conservation Demand Management Plan(WCDM)?</t>
  </si>
  <si>
    <t>Does the municipality have a strategy to meet 2014 targets?</t>
  </si>
  <si>
    <t>Is there an internal budget?</t>
  </si>
  <si>
    <t>Does the minicipality apply through IDP funds for WCDM?</t>
  </si>
  <si>
    <t>Temporary Services Provided</t>
  </si>
  <si>
    <t>5.2.5  Average Operating hours per day (X hrs)</t>
  </si>
  <si>
    <t>* 5.3  Monitoring &amp; Sample Failure</t>
  </si>
  <si>
    <t>* 5.3.1  Monitoring &amp; Sample Failure:</t>
  </si>
  <si>
    <t xml:space="preserve">5.3.1.1 Monitoring : % of tests performed as required by general limits /special limits/ license requirements (Average % over previous 12 months) </t>
  </si>
  <si>
    <t>5.3.1.3 Chemical (Results of tests performed.  Average % sample failure over previous 12 months)</t>
  </si>
  <si>
    <t>5.3.1.2  Operational: % of tests performed as required by general limits /special limits/ license requirements (Average % over previous 12 months)</t>
  </si>
  <si>
    <t>5.3.1.4 Microbiological (Results of tests performed.  Average % sample failure over previous 12 months)</t>
  </si>
  <si>
    <t>5.3.1.5 Physical Compliance (Results of tests performed.  Average %  sample failure over previous 12 months)</t>
  </si>
  <si>
    <t>* 5.3.2  Autherisation Compliance</t>
  </si>
  <si>
    <t>5.3.3 Are there any standby pumps available?</t>
  </si>
  <si>
    <t>5.3.5 What is the storage factor (x daily use)</t>
  </si>
  <si>
    <t xml:space="preserve">5.3.6 % Effluent controled </t>
  </si>
  <si>
    <t>5.3.7 Permitted effluent (Ml/day)</t>
  </si>
  <si>
    <t>5.3.8 Solid waste disposal (m³/day)</t>
  </si>
  <si>
    <t>5.3.9 Sludge produced (dry tonnes per day)</t>
  </si>
  <si>
    <t>5.3.10 % Of the time that effluent is chlorinated</t>
  </si>
  <si>
    <t>5.4 Functionality</t>
  </si>
  <si>
    <r>
      <t>5.4.1  General physical condition   (</t>
    </r>
    <r>
      <rPr>
        <b/>
        <sz val="8"/>
        <color theme="1"/>
        <rFont val="Arial"/>
        <family val="2"/>
      </rPr>
      <t>D</t>
    </r>
    <r>
      <rPr>
        <sz val="8"/>
        <color theme="1"/>
        <rFont val="Arial"/>
        <family val="2"/>
      </rPr>
      <t xml:space="preserve">: Dysfunctional, </t>
    </r>
    <r>
      <rPr>
        <b/>
        <sz val="8"/>
        <color theme="1"/>
        <rFont val="Arial"/>
        <family val="2"/>
      </rPr>
      <t>O</t>
    </r>
    <r>
      <rPr>
        <sz val="8"/>
        <color theme="1"/>
        <rFont val="Arial"/>
        <family val="2"/>
      </rPr>
      <t xml:space="preserve">: Operational, </t>
    </r>
    <r>
      <rPr>
        <b/>
        <sz val="8"/>
        <color theme="1"/>
        <rFont val="Arial"/>
        <family val="2"/>
      </rPr>
      <t>P</t>
    </r>
    <r>
      <rPr>
        <sz val="8"/>
        <color theme="1"/>
        <rFont val="Arial"/>
        <family val="2"/>
      </rPr>
      <t xml:space="preserve">: Prime Condition, </t>
    </r>
    <r>
      <rPr>
        <b/>
        <sz val="8"/>
        <color theme="1"/>
        <rFont val="Arial"/>
        <family val="2"/>
      </rPr>
      <t>V</t>
    </r>
    <r>
      <rPr>
        <sz val="8"/>
        <color theme="1"/>
        <rFont val="Arial"/>
        <family val="2"/>
      </rPr>
      <t>: Vandalised)</t>
    </r>
  </si>
  <si>
    <t>5.4.2  Number of breakages / failures per year</t>
  </si>
  <si>
    <t xml:space="preserve">5.4.3  Total refurbishment needs % </t>
  </si>
  <si>
    <t>5.4.4  Total refurbishment needs cost (RM)</t>
  </si>
  <si>
    <t xml:space="preserve">5.4.5  Total replacement needs % </t>
  </si>
  <si>
    <t>5.4.6  Total replacement needs cost (RM)</t>
  </si>
  <si>
    <t>5.5 Institutional Status</t>
  </si>
  <si>
    <t>5.5.1  % Whereoff the WSA Self is the Current Owner</t>
  </si>
  <si>
    <t>5.5.2  % Whereoff the WSA Self is Current Operator</t>
  </si>
  <si>
    <t>5.6  Asset Assessment Spectrum</t>
  </si>
  <si>
    <t>5.6.1  % Expected total lifespan: Short (1-3 yrs)</t>
  </si>
  <si>
    <t>5.6.2  % Expected total lifespan: Medium (3 - 10 yrs)</t>
  </si>
  <si>
    <t>5.6.3  % Expected total lifespan: Long (10 - 20 yrs)</t>
  </si>
  <si>
    <t>* 5.6.4  Estimated replacement value (RM)</t>
  </si>
  <si>
    <t>5.7  Type and Capacity</t>
  </si>
  <si>
    <t>5.7.1  Capacity (m³) (WTW &amp; WWTW: MI/day and PumpStation: L/s)</t>
  </si>
  <si>
    <t>Sub Topic 5.7 Compliancy &amp; Needs Development Plans Assessment</t>
  </si>
  <si>
    <t>5.3  Monitoring &amp; Sample Failure</t>
  </si>
  <si>
    <t>5.4  Functionality</t>
  </si>
  <si>
    <t>5.5  Institutional Status</t>
  </si>
  <si>
    <t>Quality:     Information Accuracy Assessment</t>
  </si>
  <si>
    <t>5.3.4 How many illegal connections to date? (NR)</t>
  </si>
  <si>
    <t>:  OPERATION</t>
  </si>
  <si>
    <t>:  MAINTENANCE</t>
  </si>
  <si>
    <t>6.2  WATER SERVICES INFRASTRUCTURE: OPERATIONAL&amp; MAINTENANCE ASSESSMENT</t>
  </si>
  <si>
    <t>COMMENTS</t>
  </si>
  <si>
    <t>6.2.1  RESOURCES</t>
  </si>
  <si>
    <t>6.2.2  INFORMATION</t>
  </si>
  <si>
    <t>6.2.3  ACTIVITY CONTROL &amp; MANAGEMENT</t>
  </si>
  <si>
    <t>8.1.4.1   Schools targeted by education programmes</t>
  </si>
  <si>
    <t>% of Total</t>
  </si>
  <si>
    <t>Y / N :</t>
  </si>
  <si>
    <t>Additional Source Available</t>
  </si>
  <si>
    <t>Potential Volume</t>
  </si>
  <si>
    <t>Budget, Tools &amp; Equipment &amp; Personnel</t>
  </si>
  <si>
    <t>9.2.6  Borehole abstraction? (1: daily, 2: weekly, 3: monthly, 4: annually, 5: never)</t>
  </si>
  <si>
    <t>* 9.2.7  % Compliance  to drinking water acceptable limits</t>
  </si>
  <si>
    <t>* 9.2.8  % Compliance  to effluent release acceptable limits</t>
  </si>
  <si>
    <t>9.2.9 Number of monitoring points for drinking water sufficient</t>
  </si>
  <si>
    <t>9.2.10 Number of monitoring points for effluent release sufficient</t>
  </si>
  <si>
    <t>Water Quality Received</t>
  </si>
  <si>
    <t>Monthly waste water (ml) (Total)</t>
  </si>
  <si>
    <t>Monthly Sewage (ml) (Total)</t>
  </si>
  <si>
    <t>Total Treated effluent (ml) (Total)</t>
  </si>
  <si>
    <t>Total Return flow to river system (ml)</t>
  </si>
  <si>
    <t>Total Untreated effluent (ml) (Total)</t>
  </si>
  <si>
    <t>Tariff (R/ml) Total)</t>
  </si>
  <si>
    <t>% of Allocation</t>
  </si>
  <si>
    <t>Regional Bulk</t>
  </si>
  <si>
    <t>Internal Bulk</t>
  </si>
  <si>
    <t>Reticulation</t>
  </si>
  <si>
    <t>Backlog Eradication</t>
  </si>
  <si>
    <t>Monthly Water use (ml/d) (Total)</t>
  </si>
  <si>
    <t>* 10.1.2  Capital Expenditure                                                                                 % Allocation spend in last financial year</t>
  </si>
  <si>
    <t>Income:</t>
  </si>
  <si>
    <t>Sales, other</t>
  </si>
  <si>
    <t>Grants, subsidies, and other</t>
  </si>
  <si>
    <t>Other income</t>
  </si>
  <si>
    <t>Expenditure:</t>
  </si>
  <si>
    <t>Employee related cost (salaries, allowances, bonuses, medical, pension etc.)</t>
  </si>
  <si>
    <t>Bulk water purchases</t>
  </si>
  <si>
    <t>General expenditure</t>
  </si>
  <si>
    <t>Municipal rates and services</t>
  </si>
  <si>
    <t>Operation and Maintenance cost</t>
  </si>
  <si>
    <t>Depreciation and financial cost</t>
  </si>
  <si>
    <t>Total Expenditure</t>
  </si>
  <si>
    <t>Surplus/Deficit</t>
  </si>
  <si>
    <t>Bulk waste water charges (external waste water treatment)</t>
  </si>
  <si>
    <t>ITEM</t>
  </si>
  <si>
    <t>BUDGET</t>
  </si>
  <si>
    <t>10.2  Operation &amp; Maintenance Budget</t>
  </si>
  <si>
    <t>(R million)</t>
  </si>
  <si>
    <t>Mechanisms to undertake project / feasibility studies</t>
  </si>
  <si>
    <t>11.1.4  Performance management and monitoring</t>
  </si>
  <si>
    <t>11.1.5  WSDP</t>
  </si>
  <si>
    <t xml:space="preserve">  * Name of Provider</t>
  </si>
  <si>
    <t>Staffing Levels Appropriate</t>
  </si>
  <si>
    <t>Water Services Providers</t>
  </si>
  <si>
    <t>Compliancy</t>
  </si>
  <si>
    <t>Total Number of Projects</t>
  </si>
  <si>
    <t>Sufficient to eradicate backlog: (Yes/No)</t>
  </si>
  <si>
    <t>PROJECT NAME</t>
  </si>
  <si>
    <t>Tot1112</t>
  </si>
  <si>
    <t>Tot1213</t>
  </si>
  <si>
    <r>
      <t xml:space="preserve">All related enabling factors per water services topic listed in a tabular format to present an overall status quo of information on a WSA level.  The section also references the </t>
    </r>
    <r>
      <rPr>
        <b/>
        <sz val="10"/>
        <color indexed="62"/>
        <rFont val="Arial"/>
        <family val="2"/>
      </rPr>
      <t>enabling factors</t>
    </r>
    <r>
      <rPr>
        <sz val="10"/>
        <color indexed="8"/>
        <rFont val="Arial"/>
        <family val="2"/>
      </rPr>
      <t xml:space="preserve"> against </t>
    </r>
    <r>
      <rPr>
        <b/>
        <sz val="10"/>
        <color indexed="57"/>
        <rFont val="Arial"/>
        <family val="2"/>
      </rPr>
      <t xml:space="preserve">Compliancy </t>
    </r>
    <r>
      <rPr>
        <sz val="10"/>
        <color indexed="8"/>
        <rFont val="Arial"/>
        <family val="2"/>
      </rPr>
      <t xml:space="preserve">and </t>
    </r>
    <r>
      <rPr>
        <b/>
        <sz val="10"/>
        <color indexed="53"/>
        <rFont val="Arial"/>
        <family val="2"/>
      </rPr>
      <t xml:space="preserve">Needs development plan </t>
    </r>
    <r>
      <rPr>
        <sz val="10"/>
        <color indexed="8"/>
        <rFont val="Arial"/>
        <family val="2"/>
      </rPr>
      <t xml:space="preserve">criteria to provide an overall WSA  WSDP assessment.  </t>
    </r>
    <r>
      <rPr>
        <b/>
        <sz val="10"/>
        <color indexed="8"/>
        <rFont val="Arial"/>
        <family val="2"/>
      </rPr>
      <t>NB: This document should be completed and submitted on a pre-compiled electronic format available at www.??????.co.za and not as a PDF</t>
    </r>
  </si>
  <si>
    <t>5.2.4  Safety inspection performed (R: Regular, P: Periodic, S: Sporadic, N: None)</t>
  </si>
  <si>
    <t>* 6.3  Water Supply and Quality</t>
  </si>
  <si>
    <t>6.3.1  Water:  Incident Management  Protocol</t>
  </si>
  <si>
    <t>6.3.2  Water: Process Control</t>
  </si>
  <si>
    <t>6.3.3  Water: Monitoring Programme</t>
  </si>
  <si>
    <t>6.3.4  Water: Sample Analysis (Credible: Scale 1 – 5 as per Blue Drop requirements)</t>
  </si>
  <si>
    <t>6.3.5  Water: Failure Response Management</t>
  </si>
  <si>
    <t>6.3.6  Blue Drop Status</t>
  </si>
  <si>
    <t>* 6.4  Waste Water Supply and Quality</t>
  </si>
  <si>
    <t>6.4.1  Waste Water:  Incident Management  Protocol</t>
  </si>
  <si>
    <t>6.4.2  Waste Water: Process Control</t>
  </si>
  <si>
    <t>6.4.3  Waste Water: Monitoring Programme</t>
  </si>
  <si>
    <t>6.4.4  Waste Water: Sample Analysis (Credible: Scale 1 – 5 as per Green Drop requirements)</t>
  </si>
  <si>
    <t>6.4.5  Waste Water: Failure Response Management</t>
  </si>
  <si>
    <t>6.4.6  Green Drop Status</t>
  </si>
  <si>
    <t>6.3  WATER SUPPLY AND QUALITY (BLUE DROP)</t>
  </si>
  <si>
    <t>6.4  WASTE WATER SUPPLY AND QUALITY (GREEN DROP)</t>
  </si>
  <si>
    <r>
      <rPr>
        <b/>
        <sz val="8"/>
        <color indexed="8"/>
        <rFont val="Arial"/>
        <family val="2"/>
      </rPr>
      <t>8.1.4</t>
    </r>
    <r>
      <rPr>
        <sz val="8"/>
        <color indexed="8"/>
        <rFont val="Arial"/>
        <family val="2"/>
      </rPr>
      <t xml:space="preserve">  Consumer/end-use demand management: Public Information &amp; Education Programmes</t>
    </r>
  </si>
  <si>
    <r>
      <rPr>
        <b/>
        <sz val="8"/>
        <color indexed="8"/>
        <rFont val="Arial"/>
        <family val="2"/>
      </rPr>
      <t>8.1.5</t>
    </r>
    <r>
      <rPr>
        <sz val="8"/>
        <color indexed="8"/>
        <rFont val="Arial"/>
        <family val="2"/>
      </rPr>
      <t xml:space="preserve">  Conjunctive use of surface – and groundwater</t>
    </r>
  </si>
  <si>
    <r>
      <rPr>
        <b/>
        <sz val="8"/>
        <color indexed="8"/>
        <rFont val="Arial"/>
        <family val="2"/>
      </rPr>
      <t xml:space="preserve">8.1.6 </t>
    </r>
    <r>
      <rPr>
        <sz val="8"/>
        <color indexed="8"/>
        <rFont val="Arial"/>
        <family val="2"/>
      </rPr>
      <t xml:space="preserve"> Working for Water                                          </t>
    </r>
  </si>
  <si>
    <t>Sub Topic 12.1 Compliancy &amp; Needs Development Plans Assessment</t>
  </si>
  <si>
    <t>12.2.1  Total number of consumer units</t>
  </si>
  <si>
    <t>Sub Topic 12.2 Compliancy &amp; Needs Development Plans Assessment</t>
  </si>
  <si>
    <t>12.2.2  Number of queries/complaints received within the year</t>
  </si>
  <si>
    <t>* 12.2.3  % Queries responded to within 24 hours</t>
  </si>
  <si>
    <t>WSDP Status Quo Knowledge Interpretation Report: Demographics Profile (Topic 2)</t>
  </si>
  <si>
    <t>Settlement Type:  Farming</t>
  </si>
  <si>
    <t>Settlement Type:  Urban</t>
  </si>
  <si>
    <t>Settlement Type:  Rural</t>
  </si>
  <si>
    <t>Settlement Type:  FARMING</t>
  </si>
  <si>
    <t>Settlement Type:  URBAN</t>
  </si>
  <si>
    <t>Settlement Type:  RURAL</t>
  </si>
  <si>
    <t>4.2  Age and Gender Profile</t>
  </si>
  <si>
    <t>4.5  Household Income</t>
  </si>
  <si>
    <t>WSDP Status Quo Knowledge Interpretation Report: Economic Background (Topic 4)</t>
  </si>
  <si>
    <t>4.1 General</t>
  </si>
  <si>
    <t>Topic 4 - WSDP Strategic Interpretation Report</t>
  </si>
  <si>
    <t>Topic 2 - WSDP Strategic Interpretation Report</t>
  </si>
  <si>
    <t>Water Services  ;  Schools</t>
  </si>
  <si>
    <t>Water Services  :  Hospitals</t>
  </si>
  <si>
    <t>Water Services  :  Health Centres</t>
  </si>
  <si>
    <t>Water Services  : Clinics</t>
  </si>
  <si>
    <t>Sanitation Services  :  Schools</t>
  </si>
  <si>
    <t>Sanitation Services  :  Hospitals</t>
  </si>
  <si>
    <t>Sanitation Services  :  Health Centres</t>
  </si>
  <si>
    <t>Sanitation Services  :  Clinics</t>
  </si>
  <si>
    <t>Conservation &amp; Demand Management &amp; Water Balance</t>
  </si>
  <si>
    <t>8.1.2  Reducing high pressures for residential consumers</t>
  </si>
  <si>
    <t>8.1.3  Leak and Meter Repair Programmes</t>
  </si>
  <si>
    <t>8.1.4  Consumer/end-use demand management</t>
  </si>
  <si>
    <t>8.1.1  Reducing unaccounted water and water inefficiencies</t>
  </si>
  <si>
    <t xml:space="preserve">8.2  WATER BALANCE </t>
  </si>
  <si>
    <t>Water Losses</t>
  </si>
  <si>
    <t>8.3.1  Raw Water Bulk Loss</t>
  </si>
  <si>
    <t>8.3.2  Treated Water Loss :Bulk</t>
  </si>
  <si>
    <t>8.3.3  Treated Water Loss :Internal</t>
  </si>
  <si>
    <t>8.3.4  Water Balance</t>
  </si>
  <si>
    <t>8.3.1  Raw Water Bulk Loss (OPTION 2)</t>
  </si>
  <si>
    <t>8.3.1  Raw Water Bulk Loss (OPTION 3)</t>
  </si>
  <si>
    <t>8.3.1  Raw Water Bulk Loss (OPTION 4)</t>
  </si>
  <si>
    <t>8.3.1  Raw Water Bulk Loss (OPTION 5)</t>
  </si>
  <si>
    <t>10.1.2 CAPITAL EXPENDITURE</t>
  </si>
  <si>
    <t>10.2  OPERATION &amp; MAINTENANCE BUDGET</t>
  </si>
  <si>
    <t>Sub Topic 6.2.1 Compliancy &amp; Needs Development Plans Assessment</t>
  </si>
  <si>
    <t>Sub Topic 6.2.2 Compliancy &amp; Needs Development Plans Assessment</t>
  </si>
  <si>
    <t>Sub Topic 6.2.3 Compliancy &amp; Needs Development Plans Assessment</t>
  </si>
  <si>
    <t>8.1.4.2  Consumers targeted by public information programmes</t>
  </si>
  <si>
    <r>
      <t xml:space="preserve">Reliability </t>
    </r>
    <r>
      <rPr>
        <b/>
        <sz val="6"/>
        <color indexed="8"/>
        <rFont val="Arial"/>
        <family val="2"/>
      </rPr>
      <t>(inadequate adequate, special treatment) (Total)</t>
    </r>
  </si>
  <si>
    <t>Permitted volume (Mℓ/yr) (Total)</t>
  </si>
  <si>
    <r>
      <rPr>
        <b/>
        <sz val="7"/>
        <color indexed="8"/>
        <rFont val="Arial"/>
        <family val="2"/>
      </rPr>
      <t>Permitted effluent quality</t>
    </r>
    <r>
      <rPr>
        <b/>
        <sz val="8"/>
        <color indexed="8"/>
        <rFont val="Arial"/>
        <family val="2"/>
      </rPr>
      <t xml:space="preserve"> </t>
    </r>
    <r>
      <rPr>
        <b/>
        <sz val="6"/>
        <color indexed="8"/>
        <rFont val="Arial"/>
        <family val="2"/>
      </rPr>
      <t>(units) (Total)</t>
    </r>
  </si>
  <si>
    <t>Value Spend</t>
  </si>
  <si>
    <t>Yes:</t>
  </si>
  <si>
    <t>No:</t>
  </si>
  <si>
    <t>11.1.1  POLICY DEVELOPMENT</t>
  </si>
  <si>
    <t>11.1.2  REGULATION AND TARIFFS</t>
  </si>
  <si>
    <t>11.1.3  INFRASTRUCTURE DEVELOPMENT (PROJECTS)</t>
  </si>
  <si>
    <t>11.1.4  PERFORMANCE MANAGEMENT AND MONITORING</t>
  </si>
  <si>
    <t>11.2  BULK AND RETAIL FUNCTIONS</t>
  </si>
  <si>
    <t>Wards Location of Project</t>
  </si>
  <si>
    <t>Wards Benefit</t>
  </si>
  <si>
    <t>Total Allocation</t>
  </si>
  <si>
    <t>Tot1314</t>
  </si>
  <si>
    <t>Tot1415</t>
  </si>
  <si>
    <t>Tot1516</t>
  </si>
  <si>
    <t>Tot1617</t>
  </si>
  <si>
    <t>Public Amneties Consumer Types</t>
  </si>
  <si>
    <t>Interpret Situation Assessment:</t>
  </si>
  <si>
    <t>Define Strategy:</t>
  </si>
  <si>
    <t>List Possible Projects:</t>
  </si>
  <si>
    <t>3.1  SETTLEMENT WATER SERVICE LEVEL DEFINITIONS: WATER FORMAL</t>
  </si>
  <si>
    <t>3.2  SETTLEMENT WATER SERVICE LEVEL DEFINITIONS: WATER INFORMAL</t>
  </si>
  <si>
    <t>3.2  SETTLEMENT SANITATION SERVICE LEVEL DEFINITIONS: SANITATION FORMAL</t>
  </si>
  <si>
    <t>3.2  SETTLEMENT SANITATION SERVICE LEVEL DEFINITIONS: SANITATION INFORMAL</t>
  </si>
  <si>
    <t>5.5  Household Income</t>
  </si>
  <si>
    <t>Water Services: Schools</t>
  </si>
  <si>
    <t>Water Services: Hospitals</t>
  </si>
  <si>
    <t>Water Services: Health Centres</t>
  </si>
  <si>
    <t>Water Services: Clinics</t>
  </si>
  <si>
    <t>Sanitation Services:  Schools</t>
  </si>
  <si>
    <t>Sanitation Services:  Hospitals</t>
  </si>
  <si>
    <t>Sanitation Services:  Health Centres</t>
  </si>
  <si>
    <t>Sanitation Services:  Clinics</t>
  </si>
  <si>
    <t>8.2  WATER BALANCE :</t>
  </si>
  <si>
    <t>11.1.1 Policy Development</t>
  </si>
  <si>
    <t>11.1.2  Regulation and Tariffs</t>
  </si>
  <si>
    <t>11.1.3  Infrastructure Development (Projects)</t>
  </si>
  <si>
    <t>11.1.4  Performance Management and Monitoring</t>
  </si>
  <si>
    <t>11.2  Bulk and Retail Functions</t>
  </si>
  <si>
    <t>8.2  Water Balance (Volume Units in Mℓ/d)</t>
  </si>
  <si>
    <r>
      <t xml:space="preserve">of sheets (systems) completed in </t>
    </r>
    <r>
      <rPr>
        <b/>
        <sz val="11"/>
        <rFont val="Arial"/>
        <family val="2"/>
      </rPr>
      <t>each</t>
    </r>
    <r>
      <rPr>
        <sz val="11"/>
        <rFont val="Arial"/>
        <family val="2"/>
      </rPr>
      <t xml:space="preserve"> of these coloured blocks.</t>
    </r>
  </si>
  <si>
    <r>
      <t>(R71+'Topic 8C (2) OPTIONAL'!R71+'Topic 8C (3) OPTIONAL'!R71+'Topic 8C (4) OPTIONAL'!R71+'Topic 8C (5) OPTIONAL'!R71)/</t>
    </r>
    <r>
      <rPr>
        <b/>
        <sz val="12"/>
        <color rgb="FFFF0000"/>
        <rFont val="Arial"/>
        <family val="2"/>
      </rPr>
      <t>1</t>
    </r>
  </si>
  <si>
    <r>
      <rPr>
        <b/>
        <sz val="12"/>
        <color indexed="8"/>
        <rFont val="Arial"/>
        <family val="2"/>
      </rPr>
      <t xml:space="preserve">TOTAL: _________________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</si>
  <si>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</si>
  <si>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</si>
  <si>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</si>
  <si>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</si>
  <si>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Comment</t>
  </si>
  <si>
    <t>Sub Topic 10.2  Assessment of the Existance and Status of a Proper Budget</t>
  </si>
  <si>
    <t>Topic 2 - Demographics Profile</t>
  </si>
  <si>
    <t>Topic 4 - Socio Economics Background</t>
  </si>
  <si>
    <t>21A</t>
  </si>
  <si>
    <t>22A</t>
  </si>
  <si>
    <t>21B</t>
  </si>
  <si>
    <t>22B</t>
  </si>
  <si>
    <t>21C</t>
  </si>
  <si>
    <t>22C</t>
  </si>
  <si>
    <t>21D</t>
  </si>
  <si>
    <t>22D</t>
  </si>
  <si>
    <t>21E</t>
  </si>
  <si>
    <t>22E</t>
  </si>
  <si>
    <t>Total Funds on Budget for Project</t>
  </si>
  <si>
    <t>Total Allocated Funds (Rm)</t>
  </si>
  <si>
    <t>Topic 13:  Project List</t>
  </si>
  <si>
    <t>* Current abstraction (Mm³/A)</t>
  </si>
  <si>
    <t>WSDP</t>
  </si>
  <si>
    <t>PROFESSIONAL SERVICE PROVIDER DETAILS:</t>
  </si>
  <si>
    <t>COMPANY:</t>
  </si>
  <si>
    <t>PSP PROJECT MANAGER:</t>
  </si>
  <si>
    <t>TEL:</t>
  </si>
  <si>
    <t>CELL:</t>
  </si>
  <si>
    <t>FAX:</t>
  </si>
  <si>
    <t>EMAIL:</t>
  </si>
  <si>
    <t>5.3  Monitoring &amp; Sample Failure:</t>
  </si>
  <si>
    <t>5.4  Functionality:</t>
  </si>
  <si>
    <t>5.5  Institutional Status:</t>
  </si>
  <si>
    <t>5.6  Asset Assessment Spectrum:</t>
  </si>
  <si>
    <t>5.7  Type and Capacity:</t>
  </si>
  <si>
    <t>10.1.2 CAPITAL EXPENDITURE:</t>
  </si>
  <si>
    <t>10.2  OPERATION &amp; MAINTENANCE BUDGET:</t>
  </si>
  <si>
    <t>III</t>
  </si>
  <si>
    <t>V</t>
  </si>
  <si>
    <t>XV111</t>
  </si>
  <si>
    <t>XX</t>
  </si>
  <si>
    <t>XXI</t>
  </si>
  <si>
    <t>XXII</t>
  </si>
  <si>
    <t>XXIV</t>
  </si>
  <si>
    <t>XXV</t>
  </si>
  <si>
    <t xml:space="preserve"> Comments</t>
  </si>
  <si>
    <t>Informal Below</t>
  </si>
  <si>
    <t>Informal Adequate</t>
  </si>
  <si>
    <t>Year</t>
  </si>
  <si>
    <t>* 10.5.3  Residential:  Sanitation</t>
  </si>
  <si>
    <t>10.5.4  Industrial &amp; Commercial: Sanitation</t>
  </si>
  <si>
    <t>10.5.2  Industrial &amp; Commercial:  Water</t>
  </si>
  <si>
    <t>Blue Drop 20__ Assessment</t>
  </si>
  <si>
    <t>Green Drop 20__ Assessment</t>
  </si>
  <si>
    <t xml:space="preserve"> Document Date: FEBRUARY 2012</t>
  </si>
  <si>
    <r>
      <rPr>
        <b/>
        <sz val="11"/>
        <color theme="3" tint="-0.249977111117893"/>
        <rFont val="Arial"/>
        <family val="2"/>
      </rPr>
      <t>TOTAL</t>
    </r>
    <r>
      <rPr>
        <b/>
        <sz val="11"/>
        <color theme="1"/>
        <rFont val="Arial"/>
        <family val="2"/>
      </rPr>
      <t xml:space="preserve"> FORMAL NEED</t>
    </r>
  </si>
  <si>
    <r>
      <t xml:space="preserve">TOTAL </t>
    </r>
    <r>
      <rPr>
        <b/>
        <sz val="11"/>
        <rFont val="Arial"/>
        <family val="2"/>
      </rPr>
      <t>FORMAL ADEQUATE</t>
    </r>
  </si>
  <si>
    <r>
      <rPr>
        <b/>
        <sz val="11"/>
        <color theme="3" tint="-0.249977111117893"/>
        <rFont val="Arial"/>
        <family val="2"/>
      </rPr>
      <t>TOTAL</t>
    </r>
    <r>
      <rPr>
        <b/>
        <sz val="11"/>
        <color theme="1"/>
        <rFont val="Arial"/>
        <family val="2"/>
      </rPr>
      <t xml:space="preserve"> NEED</t>
    </r>
  </si>
  <si>
    <r>
      <rPr>
        <b/>
        <sz val="11"/>
        <color theme="3" tint="-0.249977111117893"/>
        <rFont val="Arial"/>
        <family val="2"/>
      </rPr>
      <t>TOTAL</t>
    </r>
    <r>
      <rPr>
        <b/>
        <sz val="11"/>
        <color theme="1"/>
        <rFont val="Arial"/>
        <family val="2"/>
      </rPr>
      <t xml:space="preserve"> ADEQUATE</t>
    </r>
  </si>
  <si>
    <r>
      <rPr>
        <b/>
        <sz val="11"/>
        <color theme="3" tint="-0.249977111117893"/>
        <rFont val="Arial"/>
        <family val="2"/>
      </rPr>
      <t>TOTAL</t>
    </r>
    <r>
      <rPr>
        <b/>
        <sz val="11"/>
        <color theme="1"/>
        <rFont val="Arial"/>
        <family val="2"/>
      </rPr>
      <t xml:space="preserve"> FORMAL ADEQUATE</t>
    </r>
  </si>
  <si>
    <t>3.1 SETTLEMENT WATER SERVICE LEVEL DEFINITIONS</t>
  </si>
  <si>
    <t xml:space="preserve">3.2  SETTLEMENT SANITATION SERVICE LEVEL DEFINITIONS </t>
  </si>
  <si>
    <t>ADD SCORE FROM BLUE DROP STATUS</t>
  </si>
  <si>
    <t>ADD SCORE FROM GREEN DROP STATUS</t>
  </si>
  <si>
    <t>5.7.2 Pipe material (Most common)</t>
  </si>
  <si>
    <t>5.7.3 How much capacity is still available for development? (%)</t>
  </si>
  <si>
    <t>5.7.4 Design Capacity - Hydraulic Load (Ml/day)</t>
  </si>
  <si>
    <t>5.7.5 Design Capacity - Organic Load (COD kg/day)</t>
  </si>
  <si>
    <t>CATEGORY 10</t>
  </si>
  <si>
    <t>INFRASTRUCTURE UPGRADE, EXTENSION &amp; REFURBISHMENT</t>
  </si>
  <si>
    <t>O&amp;M NEED</t>
  </si>
  <si>
    <t>NO SERVICES (FORMAL)</t>
  </si>
  <si>
    <t>NO SERVICES (INFORMAL)</t>
  </si>
  <si>
    <t>CATEGORY 7</t>
  </si>
  <si>
    <t>CATEGORY 6</t>
  </si>
  <si>
    <t>CATEGORY 4</t>
  </si>
  <si>
    <t>CATEGORY 7 - INFRASTRUCTURE UPGRADE, EXTENSION &amp; REFURBISHMENT</t>
  </si>
  <si>
    <t>CATEGORY 6 - O&amp;M NEED</t>
  </si>
  <si>
    <t>CATEGORY 4 - NO SERVICES (INFORMAL)</t>
  </si>
  <si>
    <t>3.1 SETTLEMENT WATER SERVICE LEVEL DEFINITIONS - CATEGORY 10 - NO SERVICES (FORMAL)</t>
  </si>
  <si>
    <t>3.1 SETTLEMENT SANITATION SERVICE LEVEL DEFINITIONS - CATEGORY 10 - NO SERVICES (FORMAL)</t>
  </si>
  <si>
    <t>12.1.1  Attending to Complaints for Water</t>
  </si>
  <si>
    <t>12.2  Attending to Complaints for Water                                                                                                             Number Of:</t>
  </si>
  <si>
    <t>12.2.4  Number of major or visible leaks reported within the year</t>
  </si>
  <si>
    <t>12.2.5  % Major or visible leaks repaired within 48 hours after being reported</t>
  </si>
  <si>
    <t>* 12.2.6 Number of consumers experiencing greater than 7 days interruption in supply per year</t>
  </si>
  <si>
    <t xml:space="preserve">12.2.7  Number of consumers receiving flow rate of less than 10 litres per minute </t>
  </si>
  <si>
    <t>12.3  Attending to Complaints for Sanitation: Discharge to Treatment Works                                             Number Of:</t>
  </si>
  <si>
    <t>12.3.1  Total number of consumer units</t>
  </si>
  <si>
    <t>12.3.2  Number of queries/complaints received within the year</t>
  </si>
  <si>
    <t>* 12.3.3  % Queries responded to within 24 hours</t>
  </si>
  <si>
    <t>12.3.4  Number of blockages reported within the year</t>
  </si>
  <si>
    <t>12.3.5  % Blockages repaired within 48 hours after being reported</t>
  </si>
  <si>
    <t>* 12.3.6  Number of consumers experiencing greater than 7 days interruption in supply per year</t>
  </si>
  <si>
    <t>12.3.7  Sanitation promotion and health and hygiene awareness</t>
  </si>
  <si>
    <t>Sub Topic 12.3 Compliancy &amp; Needs Development Plans Assessment</t>
  </si>
  <si>
    <t>12.4  Attending to Complaints for Sanitation: Pit/Tank Pumping                                                                 Number Of:</t>
  </si>
  <si>
    <t>12.4.1  Number of pits/ tanks</t>
  </si>
  <si>
    <t xml:space="preserve">12.4.2  Number of calls received within the year for emptying </t>
  </si>
  <si>
    <t>12.4.3  Number of calls received within the year for emergency maintenance to pits/ tanks</t>
  </si>
  <si>
    <t>12.4.4  % Queries responded to within 24 hours</t>
  </si>
  <si>
    <t>12.4.5  % Pits/tanks pumped within 48 hours of being reported</t>
  </si>
  <si>
    <t>Sub Topic 12.4 Compliancy &amp; Needs Development Plans Assessment</t>
  </si>
  <si>
    <t>12.1  RESOURCES AVAILABLE TO PERFORM THIS FUNTION</t>
  </si>
  <si>
    <t xml:space="preserve">12.2 ATTENDING TO COMPLAINTS FOR WATER     </t>
  </si>
  <si>
    <t>12.3  ATTENDING TO COMPLAINTS FOR SANITATION: DISCHARGE TO TREATMENT WORKS</t>
  </si>
  <si>
    <t>12.4  ATTENDING TO COMPLAINTS FOR SANITATION: PIT/TANK PUMPING</t>
  </si>
  <si>
    <t>12.1.2  Attending to Complaints for Sanitation</t>
  </si>
  <si>
    <r>
      <rPr>
        <b/>
        <sz val="12"/>
        <color indexed="8"/>
        <rFont val="Arial"/>
        <family val="2"/>
      </rPr>
      <t xml:space="preserve">TOTAL: _________________                                                            </t>
    </r>
    <r>
      <rPr>
        <sz val="12"/>
        <color indexed="8"/>
        <rFont val="Arial"/>
        <family val="2"/>
      </rPr>
      <t>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</si>
  <si>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</si>
  <si>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Add scores for Water and Sanitation Budget</t>
  </si>
  <si>
    <t>20__</t>
  </si>
  <si>
    <t>12.1.3  Attending to Complaints for Pit/Tank Pumping</t>
  </si>
  <si>
    <t>12.1  Resources available to Perform this Function: Water &amp; Sanitation                                                                  Y / N</t>
  </si>
  <si>
    <t>* BASELINE INFORMATION:  COMPULSORY FIELDS</t>
  </si>
  <si>
    <t>* BASELINE INFORMATION: COMPULSORY FIELDS</t>
  </si>
  <si>
    <t>*  BASELINE INFORMATION:  COMPULSORY FIELDS</t>
  </si>
  <si>
    <t xml:space="preserve">Wards  </t>
  </si>
  <si>
    <t>1</t>
  </si>
  <si>
    <t>31 January 2012</t>
  </si>
  <si>
    <t>Pula Strategic Resource Management (Pty) Ltd</t>
  </si>
  <si>
    <t>Alet McCully</t>
  </si>
  <si>
    <t>012 424 0900</t>
  </si>
  <si>
    <t>083 228 5260</t>
  </si>
  <si>
    <t>012 460 1205</t>
  </si>
  <si>
    <t>alet@pula.co.za</t>
  </si>
  <si>
    <t>MOHOKARE LOCAL MUNICIPALITY</t>
  </si>
  <si>
    <t>WSDP 2012</t>
  </si>
  <si>
    <t xml:space="preserve">The current backlog that need immediate future its the  Drinking water quality management of Urban vs Rural there is no ideal links on ensuring Safe and Healthy water </t>
  </si>
  <si>
    <t xml:space="preserve">Mohokare LM currently have five water resources , two for Zastron namely Montaqu ,Kloof dams with capacity of 3636 &amp; 355 Ml , Rouxville namely Pelsie ,Kalkroenskraans dams with capacity of 3636 &amp; 1235 Ml and Smithfield namely Smithfield dam ,caledon river with capacity of 4550 &amp; 355 Ml. Indeed there was noreliance with regard to Rouxville area but this issue was adressed by implimenting alternative source which is orange river. We need to make provision with regard to all sites of  purchasing new pumps hence the asset life is deterioting.  </t>
  </si>
  <si>
    <t>Yes there are adequate links between water supply and sanitation to all settlements but for smithfield and Rouxville there is no recyling of treated wastewater due to techical issues. Zastron wastewater treatment plant recycle water to Montanu dam but no inflowmaters and outflow mater water balnce calculations...</t>
  </si>
  <si>
    <t>Indeed there is a challenge regarding affordability of service level such as replacing mechanical plant and electrical plant as wel as civil plant</t>
  </si>
  <si>
    <t>Refurbishment of sand filtrations to all sites as well to the mechanical plant and elcetrical plant of sedimentation process as well as to the raw water plant</t>
  </si>
  <si>
    <t>We do not have enough people to perform the function i.e we do not comply with regard to wastewater and water treament plant personnel needed onsite as well to the mainatinance team.</t>
  </si>
  <si>
    <t>Currently there is a non compliance with regard to  effluent release from Wastewater treatment Plant. Remedial action of decreasing  overloading is in place by means of a running project of upgrading Waste water treatment Plant and drinking water.  Wastewater quality team is still carrying samples of Effluent , in&amp;outflow to Montancu Dam and they both complying with SANS241:2011 Wastewater specifications.</t>
  </si>
  <si>
    <t>y</t>
  </si>
  <si>
    <t>n</t>
  </si>
  <si>
    <t>T.C Panyani</t>
  </si>
  <si>
    <t xml:space="preserve"> lebo@mohokare.gov.za</t>
  </si>
  <si>
    <t>Majenjenge</t>
  </si>
  <si>
    <t xml:space="preserve"> gladys@mohokare</t>
  </si>
  <si>
    <t xml:space="preserve"> S.L.MAJENGE</t>
  </si>
  <si>
    <t xml:space="preserve"> sandile@mohokare.gov.za</t>
  </si>
  <si>
    <t xml:space="preserve"> M.N. TSOAMOTSE</t>
  </si>
  <si>
    <t xml:space="preserve"> tsoamotse@mohakare.co.za</t>
  </si>
  <si>
    <t>J Nkosi</t>
  </si>
  <si>
    <t xml:space="preserve"> siphol@mohokare.co.za</t>
  </si>
  <si>
    <t xml:space="preserve"> M.P. PUTSOA</t>
  </si>
  <si>
    <t xml:space="preserve"> neoputsoa@mohokare.co.za</t>
  </si>
  <si>
    <t xml:space="preserve"> sipho@mahokare.co.za</t>
  </si>
  <si>
    <t>Shasha</t>
  </si>
  <si>
    <t xml:space="preserve"> gladys@mohokare.co.za</t>
  </si>
  <si>
    <t xml:space="preserve"> T.A. LEKWALA</t>
  </si>
  <si>
    <t xml:space="preserve"> styles@mohokare.co.za</t>
  </si>
  <si>
    <t xml:space="preserve"> M. DE JAGER</t>
  </si>
  <si>
    <t xml:space="preserve"> malcom@mohokare.co.za</t>
  </si>
  <si>
    <t>Mohokare is mostly agri-culture farmland.</t>
  </si>
  <si>
    <t>75%</t>
  </si>
  <si>
    <t>0</t>
  </si>
  <si>
    <t>There are no mines in this area.</t>
  </si>
  <si>
    <t>There is a considerable amount of tourism in our Municipality.</t>
  </si>
  <si>
    <t/>
  </si>
  <si>
    <t>s</t>
  </si>
  <si>
    <t>r</t>
  </si>
  <si>
    <t>o</t>
  </si>
  <si>
    <t xml:space="preserve">In terms of solids waste handling two plants are under construction and for Rouxville wastewater plant we do have exavacation point but we do now have the revenue manager to adress solid waste handling  and all of our wastewater  plants are chlorinated but we already have plans to adress the matter.
Our asset register its not yet completed. The target period to complete it end of 2011/2012 financial year,  no  boreholes meters installed we need to close the gap as soon as possible  </t>
  </si>
  <si>
    <t>PVC</t>
  </si>
  <si>
    <t>Please note we do not have in&amp; ouflow meters for waster water treatment plants , the sanitation services already have plans to adress the matter.</t>
  </si>
  <si>
    <t>M</t>
  </si>
  <si>
    <t>C</t>
  </si>
  <si>
    <t>L</t>
  </si>
  <si>
    <t>In terms of Ground water studies we need to installed flow meters and we need also to standardised asset register.</t>
  </si>
  <si>
    <t>Spent conditional grants are stated as follows: (Grant received less Unspent Grant) The Conditional grant are as follows - MSIG R 718817.00 &amp; MIG R 626375.00</t>
  </si>
  <si>
    <t>Block Definition 1 Kl per month from:  0 to 6</t>
  </si>
  <si>
    <t>Block Definition 2 Kl per month from: 6 to 50</t>
  </si>
  <si>
    <t>Block Definition 3 Kl per month from: 50 to 999999</t>
  </si>
  <si>
    <t>Block Definition 1 Kl per month from:  0 to 999999</t>
  </si>
  <si>
    <t>All Tariffs are inclusive of VAT. FBW applies to all residents.</t>
  </si>
  <si>
    <t>n/a</t>
  </si>
  <si>
    <t>N/A</t>
  </si>
  <si>
    <t>Mohokare</t>
  </si>
  <si>
    <t>Service</t>
  </si>
  <si>
    <t>Complete</t>
  </si>
  <si>
    <t>The WS Budget, and Shortfall was calculated by the PSP as the information was not provided by the municipality.  The methodology applied is in line with the MIG Guidelines that was downloaded from COGTA’s website: "Municipal Infrastructure An Industry guide to Infrastructure Service Delivery  Levels and Unit Costs" and utilised the different backlog figures as indicated on Pages 4 and 5 of this WSDP and includes Water and Sanitation.  Where appropriate the unit cost per household was escalated by 10 % per annum.
MIG(Munipal Infrastrucure Grant) and  are the alternative options so upto far to address projects and no funding for other projects like water recovery and damand projects i.e to replace old water retuculation with PVC pipes and pressure management.</t>
  </si>
  <si>
    <t>The Operation &amp; Maintenance Budget information was completed by the PSP and extracted from the Statement of Capital and Operating Expenditure for the 4th Quarter ended 30 June 2011(Preliminary results) as extracted from National Treasury web page.</t>
  </si>
  <si>
    <t>The project summary (i.e. Number of and Allocated Funds) only indicates current projects for the  current year (2011-2012).</t>
  </si>
  <si>
    <t>ACTIVE PROJECTS : MIG2011/2012 ; RBIG ; ACIP</t>
  </si>
  <si>
    <t>Upgrading of the Caledon water scheme to Smithfield</t>
  </si>
  <si>
    <t>Zastron: Upgrading of sewerage treatment works</t>
  </si>
  <si>
    <t>Smithfield: Upgrading of oxidation ponds</t>
  </si>
  <si>
    <t>Rouxville/Smithfield/Zastron BWS</t>
  </si>
  <si>
    <t>CONCEPTUAL &amp; AWAITING FUNDING PROJECTS</t>
  </si>
  <si>
    <t>Mohokare Municipality - Water Internal Bulk Ref (group est)</t>
  </si>
  <si>
    <t>Upgrade Caledon Water Scheme phase 2 -14km supply ln</t>
  </si>
  <si>
    <t>Zastron: Reservoir  constr and ext of pipes (377)</t>
  </si>
  <si>
    <t>Zastron: Upgrading purification works (317)</t>
  </si>
  <si>
    <t>Upgrading of Water Treatment Plant - Smithfield</t>
  </si>
  <si>
    <t>Rouxville bulk water supply scheme</t>
  </si>
  <si>
    <t>Water from Monteque dam supply line upgradingto Zastron</t>
  </si>
  <si>
    <t>Smithfield storage phase 2 (funding required)</t>
  </si>
  <si>
    <t>WTW in Rouville upgrading</t>
  </si>
  <si>
    <t>Mofulatshepe &amp; Smithfield outfall sewer (1,3-1,7km)</t>
  </si>
  <si>
    <t>Oxidation ponds upgrade upgrade ( no finds)</t>
  </si>
  <si>
    <t>MIG/FS0565/S/07/08</t>
  </si>
  <si>
    <t>Internal Sanitation</t>
  </si>
  <si>
    <t>MIG/FS0344/S/06/08</t>
  </si>
  <si>
    <t>Sanitation Bulk</t>
  </si>
  <si>
    <t>MIG/FS0440/S/06/08</t>
  </si>
  <si>
    <t>MIG/FS0312/W/06/06</t>
  </si>
  <si>
    <t>FSR005</t>
  </si>
  <si>
    <t>Temp_MTASret_00047</t>
  </si>
  <si>
    <t>fs_temp0910_0236</t>
  </si>
  <si>
    <t>fs_temp0910_0235</t>
  </si>
  <si>
    <t>41603001</t>
  </si>
  <si>
    <t>fs_temp0910_0278</t>
  </si>
  <si>
    <t>fs_temp0910_0299</t>
  </si>
  <si>
    <t>C/FS0268/W/02/03 (MIPFS210/30)</t>
  </si>
  <si>
    <t>fs_temp0910_0228</t>
  </si>
  <si>
    <t>fs_temp0910_0229</t>
  </si>
  <si>
    <t>fs_temp0910_0232</t>
  </si>
  <si>
    <t>MIG/FS0426/W/07/09</t>
  </si>
  <si>
    <t>fs_temp_0287</t>
  </si>
  <si>
    <t>MIG/FS0074/W/05/06</t>
  </si>
  <si>
    <t>C/FS0201/W/02/02 (MIPFS210/26)</t>
  </si>
  <si>
    <t>Temp_MTASint_00022</t>
  </si>
  <si>
    <t>Rouxville/Roleleathunya:Erad 1036 bkts incl outflw ln,pmpstn</t>
  </si>
  <si>
    <t>Plan future san serv(750 Zastron; 874 Rouxville; 474 Smithfield)</t>
  </si>
  <si>
    <t>Mohokare Municipality:San Internal Bulk Ref (group est)</t>
  </si>
  <si>
    <t>Smithfield: Constr of a water reticulation network in Somido Park</t>
  </si>
  <si>
    <t>To establish farm population at farm level in order to establish backlog and determine and manage individual backlog eradication projects.</t>
  </si>
  <si>
    <t>Establish population per farm through house count on 5 meter resolution aerial photography of the NGI and the latest census data once released.</t>
  </si>
  <si>
    <t xml:space="preserve">Farming population was established by DM surveys and subsequently divided into LMs using Stats SA indicators. </t>
  </si>
  <si>
    <t>Manage urbanisation through active monitoring of migrating workers and through active monitoring and pro-active planning of human settlement.</t>
  </si>
  <si>
    <t>There are no rural communities defined for this area.</t>
  </si>
  <si>
    <t>Mohokare Local Municipality is situated in the Xhariep District (Free State Province), it measures 8 748, 53 km2 and comprises of three main areas; Zastron, Rouxville, Smithfield.</t>
  </si>
  <si>
    <t>To establish adequacy of public amenities in consultation with responsible sector departments and support spatial planning of these amenities.</t>
  </si>
  <si>
    <t>Participate in integrated spatial planning to update amenities and service requirements. Consult with SDF to identify additional planned public services.</t>
  </si>
  <si>
    <t>This LM has a minimum number of industries and farming is the main purpose of this area. In this LM the number of schools has decreased in number which is mainly due to rural and small farm schools.  The area consists of at least one police station and Magisterial office per main town and these are all established within the water supply network. The area seems to be well serviced by Health facilities, Clinics and Schools.</t>
  </si>
  <si>
    <t>This area has adequate water resources. This LM is relatively well serviced.  There are areas with large number of shared services and in future will require extensions.</t>
  </si>
  <si>
    <t>Monitor levels of service and capacity and functionality from source to tap. To inform ongoing increases in service levels (upgrades, extension of existing networks and refurbishment)</t>
  </si>
  <si>
    <t>Monitor levels of services in consultation with housing and property development projects. Monitor functionality of services through technical services and client services / feedback.</t>
  </si>
  <si>
    <t>All informal areas has been formalised.</t>
  </si>
  <si>
    <t>Monitor the growth of backyard dwellers and service extensions to determine impact on service delivery.</t>
  </si>
  <si>
    <t xml:space="preserve">Determine number of backyard dwellers through analysis of 0.5 meter aerial photography. </t>
  </si>
  <si>
    <t>All urban areas have been upgraded to waterborne.</t>
  </si>
  <si>
    <t>Critical review of Waste Water treatment capacity in consultation with Green drop assessment.</t>
  </si>
  <si>
    <t>Eradicate all remaining bucket and pit latrines before 2014.</t>
  </si>
  <si>
    <t>Currently there are no informal settlements in this area.</t>
  </si>
  <si>
    <t>Monitor the growth of backyard dwellers and informal settlements to determine impact on service delivery.</t>
  </si>
  <si>
    <t xml:space="preserve">
Monitor the growth of backyard dwellers and service extensions through reviewing annual spot images.</t>
  </si>
  <si>
    <t xml:space="preserve">All public amenities have access to basic services.  It must be noted that Mobile clinics are included in the count of Urban Clinics.  It is not clear if Mobile Clinics have access to basic services at all stops and this appears to be a backlog.  </t>
  </si>
  <si>
    <t>Regular update of service levels at public amenities through consultation with relevant sector departments / databases. Clarify policy on basic services along Mobile Clinic routes.</t>
  </si>
  <si>
    <t>Address remaining backlogs at schools and health facilities.</t>
  </si>
  <si>
    <t>In the urban areas of Zastron, community services were identified as the main contributor to the local economy, followed by the trade sector. The main production sectors in Zastron are the agriculture, trade, transport and finance services sectors. In Smithfield agriculture forms the economic base, by contributing more than 45% to the gross geographical product.
Although the agriculture contributed the most to the gross geographical product in the Mohokare rural area, it experienced a negative growth rate of -4% during 2001. The trade industry showed a growth rate of nearly 114%. Wool production and red meat form the basis of the farming industry of the region. Rouxville is known as the breeding centre for Afrikander cattle and is well known in the Free State for its wool production. Unfortunately most of the products are exported unprocessed. It does however, leave a huge potential for the processing of locally produced products.</t>
  </si>
  <si>
    <t>It is indicated that approximately a quarter of the population is unemployed. Wool production and red meat form the basis of the farming industry of the region. Rouxville is known as the breeding centre for Afrikander cattle and is well known in the Free State for its wool production. Unfortunately most of the products are exported unprocessed. It does however, leave a huge potential for the processing of locally produced products.</t>
  </si>
  <si>
    <t>To see how water can support the development of the secondary economy.</t>
  </si>
  <si>
    <t xml:space="preserve">Development and implementation of a Local Economic development plan. </t>
  </si>
  <si>
    <t xml:space="preserve">To create an environment that promotes the development of the local economy and facilitate job creation  
</t>
  </si>
  <si>
    <t>There is a variation of age groups which allows for skills and institutional memory to be preserved.</t>
  </si>
  <si>
    <t>Plan education and job creation to accommodate high proportion of youth in the community.</t>
  </si>
  <si>
    <t>Promote job creation in the water sector (eg Leak detection and Water Conservation)</t>
  </si>
  <si>
    <t>As in all other areas, Mohokare is also experiencing the migration of youths to major towns.</t>
  </si>
  <si>
    <t>Update town and regional planning to keep track of demographic change.</t>
  </si>
  <si>
    <t>Investigate job opportunities in the secondary economy (eg processing of agriculture), processing of locally produced products and advancement of tourism .</t>
  </si>
  <si>
    <t>WSDP to consider and respond to demographic and migrational trends.</t>
  </si>
  <si>
    <t>Active monitoring of household income and its impact on affordability of service delivery.</t>
  </si>
  <si>
    <t>The majority of residents are in the low income group.</t>
  </si>
  <si>
    <t>Setting of water and sanitation tariffs with consideration of household income and equitable share.</t>
  </si>
  <si>
    <t>Although the agriculture contributed the most to the gross geographical product in the Mohokare rural area, it experienced a negative growth rate of -4% during 2001. The trade industry showed a growth rate of nearly 114%. Wool production and red meat form the basis of the farming industry of the region. Rouxville is known as the breeding centre for Afrikander cattle and is well known in the Free State for its wool production. Unfortunately most of the products are exported unprocessed. It does however, leave a huge potential for the processing of locally produced products.</t>
  </si>
  <si>
    <t>Development and support to small scale farmers, industries and land redistribution projects.</t>
  </si>
  <si>
    <t>Apart from a plan to manage untreated effluent, Mohokare indicated that they have all their other water plans in place, however their IDP indicates that they are poor in the implementation of their plans and policies, and that there is a lack of technical expertise and staff shortages.</t>
  </si>
  <si>
    <t>To positively advertise and fill empty posts, encourage skills development and leadership.  Ensure that all documentation, plans and strategies are implemented and in practice, continuously enhanced, and appropriately updated. To strive towards a learning and integrated and planning culture. Striving towards constant improvement on all services.</t>
  </si>
  <si>
    <t>Ensure that a planning culture is established and maintained (Training?).  Enhance and maintain existing and additional operational and strategic documents. Identify, assess and adjust gaps and weaknesses.</t>
  </si>
  <si>
    <t>Mohokare manages their own water resources and infrastructure and these are registered with DWA and it is also indicated that abstractions are recorded.  It is indicated that the their are hardly any incidents with regards to their infrastructure and limited security problems. Safety inspections are regularly performed.</t>
  </si>
  <si>
    <t>Maintain record keeping and inspections.  Improve the drinking water quality standard and the functionality and current compliance of Wastewater works.</t>
  </si>
  <si>
    <t>Address poor operation of water and wastewater works including skills, infrastructure maintenance and management.</t>
  </si>
  <si>
    <t>Although the monitoring percentages have improved, there is still a lack of flow monitoring and compliance in certain areas.  Submission of data is also not up to the expected standard.</t>
  </si>
  <si>
    <t>To pay more attention to the bigger business of drinking- and wastewater management as far as monitoring, investigation of failures, credibility of results, financial and management and planning of treatment plants, wastewater collection and treatment needs to be addressed.</t>
  </si>
  <si>
    <t>As a matter of urgency address the weaknesses within the Drinking and Wastewater environment, and a Corrective Action Plan must be put in place and implemented.</t>
  </si>
  <si>
    <t>There is no information available on the WSDP with regards to functionality.  It is assumed that most of the plants are operational and require refurbishment.</t>
  </si>
  <si>
    <t>A risk-based approach needs to be adopted with integrated asset management principles.</t>
  </si>
  <si>
    <t>An asset management system and process needs to be developed and implemented for all infrastructure.
Urgent refurbishment of water treatment works and wastewater works and collector systems (sewer pumpstations)</t>
  </si>
  <si>
    <t>Mohokare are both the owner and operator of all water sources and infrastructure.</t>
  </si>
  <si>
    <t>Provide ongoing staff training and monitor outputs. Raise awareness amongst managers and councillors and provide necessary decision support on priority intervention areas (eg supply systems, wastewater works, affordable levels of services)</t>
  </si>
  <si>
    <t xml:space="preserve">No information is provided in the WSDP so the expected lifespan of the infrastructure cannot be determined.  It must be emphasised that the expected lifespan will not be achieved unless satisfactory maintenance and repairs are maintained as a norm with high standard..  </t>
  </si>
  <si>
    <t xml:space="preserve"> Ensure that  maintenance and staffing requirements are at a level to maintain effective and well cared for and operational equipment.</t>
  </si>
  <si>
    <t>Establish an asset management system and processes with adequate levels of staff and capacity, and systematic maintenance and repairs.</t>
  </si>
  <si>
    <t>Not all the information with regards to type and capacity was provided so growth and limitations cannot be determined. It could also not be determined from the Green and Blue drop feedbacks.</t>
  </si>
  <si>
    <t>Repairs and maintenance must consider replacing to latest standards.  Output capacity with required standards must be managed and maintained.</t>
  </si>
  <si>
    <t>Ongoing enhancement and monitoring of capacity (a total view of the supply chain from source to tap must be considered).</t>
  </si>
  <si>
    <t>It is not evident if there is an Operation and Maintenance plan in place, as it was not indicated in the WSDP.  Due to staff capacity issues, lack of staff and / or knowledge, maintenance is at a minimum basic requirement.  In many aspects this has a medium to high impact in the short term, but as is evident with the status of the infrastructure, in the long term it becomes critical and almost irreversable.  It is evident that this is all due to a budget constraint which is identified as Critical in all aspects.</t>
  </si>
  <si>
    <t>To ensure that a plan is in place, implemented and maintained.  Address all gaps and enhance where relevant. Ongoing monitoring of the O&amp;M. Investigate smart operation and management methods in order to work with minimum budgets, and to further investigate manners of obtaining adequate budget.  Adequate budget can only be determined once a proper O&amp;M plan is in place.</t>
  </si>
  <si>
    <t>Development of an O&amp;M Plan and the implementation thereof. Effective management and monitoring of O&amp;M procedures.
Obtain sufficient budget.</t>
  </si>
  <si>
    <t>Resources are all below minimum requirement or at a minimum basic requirement with a medium / high impact.  This will eventually become critical if not addressed as soon as possible. The lack of budget already has a critical impact.</t>
  </si>
  <si>
    <t>Budget for Operations and Maintenance must be addressed as a matter of urgency to address Operations and Maintenance processes - staff and equipment. With adequate budget, effective O&amp;M procedures can be put in place.</t>
  </si>
  <si>
    <t>Determine O&amp;M requirements and motivate and determine means to obtain adequate funding.</t>
  </si>
  <si>
    <t>Not all information is available on all of the equipment due to the age thereof and this has a negative effect on delivery.</t>
  </si>
  <si>
    <t>A regular log, and reports on faults and findings and documenting operating procedures will enable filling the gap of the lack of operating manuals, plans and drawings.  Having and Asset Register and by keeping ongoing records in a systematic manner this can in time be overcome with time.</t>
  </si>
  <si>
    <t>Prepare and implement an Asset Register in the prescribed manner.
Establish a log book and document existing operating procedures.  Ongoing enhancement and improvement of the log book and operating procedures.</t>
  </si>
  <si>
    <t>Activity control is kept on a minimum basic to below minimum requirement and the impact varies between critical to medium / high.  This can only be sustainable in the short term however.</t>
  </si>
  <si>
    <t>All activities must be monitored and kept in a log book.
With smart planning,  effective maintenance / repairs and proper documentation, the impact can be maintained at low level.  Where relevant repair visits can coincide with scheduled maintenance. If maintenance is nearly due, and a repair is required address standard maintenance at the same time.</t>
  </si>
  <si>
    <t>Create and maintain a log book.
Ensure that all staff are adequately trained and documentation maintained.  Determine how activities can be better monitored and how the activities can be more effectively managed.</t>
  </si>
  <si>
    <t>According to the Blue Drop report, the efforts must remain to improve on processes, strenghtenining attempts to improve staff competency and asset management.</t>
  </si>
  <si>
    <t>Development and implementation of an effective Asset Management system.
Improvement of processes.
Training of staff and management skills.
Overall maintaining of ongoing improvement.</t>
  </si>
  <si>
    <t>According to the WSDP all the necessary is in place, however Mohokare do not have Blue Drop status yet.  There score is however is quite good and standing at 80%. The main concerns are Asset Management, credibility of sample analyses, process con trols, maintenance and management skills and monitoring.  Performance Publication also has an average score of 75%.</t>
  </si>
  <si>
    <t>According to the WSDP all the necessary is in place, however Mohokare do not have Green Drop status. The lowest score, which is an average of 10% is for Asset Management.   Credibility of Sample Analysis and submission of Results have the hightest score, averaging in the low 70%. Rouxville has a 100% score on sample credibility and an overall highest score of 64.5%, with Smithfield next on 60.3% and last Zastron standing on an average of 49%.</t>
  </si>
  <si>
    <t>To ensure effective trained and registered technical staff are in place, implement flow measurement, calibration of monitoring and measurement equipment. 
To investigate effective asset management and principles.</t>
  </si>
  <si>
    <t>Appoint, and train existing staff to level of being registered.
Implement flow measurement and calibrate monitoring and measurement equipment.
Adopt and implement a risk-based approach and integrated asset management principles.</t>
  </si>
  <si>
    <t>The Schools in general are well serviced, although there is still a schools with inadequate services and can be attributed to farm schools.</t>
  </si>
  <si>
    <t>Regular update of service levels through consultation with relevant sector departments / databases.</t>
  </si>
  <si>
    <t>Address remaining backlog.</t>
  </si>
  <si>
    <t>Hospitals are all serviced.</t>
  </si>
  <si>
    <t>Ensure levels of service is maintained.</t>
  </si>
  <si>
    <t>There are no Health Centres.</t>
  </si>
  <si>
    <t>Clinics indicates some inadequate services and are mainly due to mobile clinics.</t>
  </si>
  <si>
    <t>Regular update of service levels through consultation with relevant sector departments / databases. Clarify policy on basic services along Mobile Clinic routes.</t>
  </si>
  <si>
    <t>Address remaining backlogs and monitor service levels.</t>
  </si>
  <si>
    <t>Monitor service levels.</t>
  </si>
  <si>
    <t>There are a number of schools with inadequate and no services. These can mainly be attributed to farm schools.</t>
  </si>
  <si>
    <t>Address remaining backlogs</t>
  </si>
  <si>
    <t>All Hospitals are serviced adequately.</t>
  </si>
  <si>
    <t>There are a number of clinics with inadequate services, but this is mainly contributed to mobile clinics.</t>
  </si>
  <si>
    <t>Regular update of service levels  consultation with relevant sector departments / databases. Clarify policy on basic services along Mobile Clinic routes.</t>
  </si>
  <si>
    <t>Monitor service levels and address all backlogs.</t>
  </si>
  <si>
    <t xml:space="preserve">The WSDP indicates that there are resources available to perform functions to reduce unaccounted water and water inefficiencies. Both apparent and real losses must be addressed as they have a natural tendency to increase if nothing is done: more leakage will occur, there will be more defective meters, and information on customers and networks will become more outdated. In order to sustain unaccounted water and water inefficiencies at low levels, investments in fixing leaks and replacing meters are insufficient in the best case and ineffective in the worst case. To achieve permanent results, management procedures and human resources have to be effectively deployed. </t>
  </si>
  <si>
    <t>Determine how unaccounted water and water inefficiencies can be improved - how best resources can be deployed. Monitor delay times and ensure that all connections are metered and that the meters are in good working order.</t>
  </si>
  <si>
    <t>Implement and maintain good monitoring procedures and effective corective measures.</t>
  </si>
  <si>
    <t>The WSDP indicates that their are no high water pressures. The implementation of an Intelligent Pressure management system is an efficient approach to reduce the total real losses in the long term. It is one of the most basic and lucrative forms of optimizing a system and generally provides fast investment paybacks.</t>
  </si>
  <si>
    <t>To ensure that effective pressure management is in place.</t>
  </si>
  <si>
    <t>Implement and maintain effective pressure management.</t>
  </si>
  <si>
    <t xml:space="preserve">The WSDP indicates that leak repair and meter repair programmes are in places.  It is also indicated that there is retro-fitting of water efficient toilets.  </t>
  </si>
  <si>
    <t>Ongoing leak and meter repair assistance and maintenance.</t>
  </si>
  <si>
    <t>Ensure that all leaks and meters are addressed timeously and effectively.</t>
  </si>
  <si>
    <t>There is limited consumer demand management.</t>
  </si>
  <si>
    <t>The need for consumer / end-use demand management must be determined and monitored.</t>
  </si>
  <si>
    <t>Determine methods to measure effectiveness.</t>
  </si>
  <si>
    <t xml:space="preserve">The water balance information was provided by the PSP and information was derived from All Town Studies and WC/DM documents.
From a water conservation and water demand management perspective there is scope for reducing water losses; wastages and inefficient use that may result from burst and background leakages due to old leaky pipelines. </t>
  </si>
  <si>
    <t>Identify and obtain all relevant information to effectively determine water balance.
There is a need to appoint and keep a well capacitated team of dedicated water demand management component or unit within the technical services department. This is to ensure appropriate institutionalisation of WC/WDM functions within the municipality to drive and ensure progressive attainment of high levels of competencu and reduction of significant water losses and revenue enhancement within the municipality. Some technical corrective measures proposed:
Development of standard water balance
Network leakage complaints system
Active Leakage Control</t>
  </si>
  <si>
    <t>Ensure water balances are monitored on an ongoing basis through an effective and pro-active water demand management unit or component within the technical services department. (Refer to recommendations made on Green Drop and WC/DM strategy)</t>
  </si>
  <si>
    <t>To determine and calculate the supply and requirements and assess any additional sources.</t>
  </si>
  <si>
    <t>Determine, document, monitor and maintain abstractions.</t>
  </si>
  <si>
    <t>Mohokare uses a combination of Groundwater and Surface water.  Not all the abstraction information was provided and the water supply information was also empty.</t>
  </si>
  <si>
    <t>According to the WSDP, all the monitoring is indicated at excellent.  According to Blue Drop the average is 75% and according to Green Drop it is 50%.  It is also indicated that there are a sufficient number of monitoring points.</t>
  </si>
  <si>
    <t>To maintain and improve on monitoring processes and to calibrate monitoring and measurement equipment.
To improve on chemical monitoring programmes.</t>
  </si>
  <si>
    <t>Focus on improvement programmes currently under way.
Training of staff and management and obtaining registered technical staff.</t>
  </si>
  <si>
    <t>Mohokare indicated the quality of water returned to resource to be limited (20%) and the quality taken and returned to source to be excellent (80%). It is also indicated that there are pollution contingency measures in place.  According to the Blue Drop, the drinking water quality compliance averages 93%.  On Green Drop, Smithfield and Rouxville both scores 100%, however Zastron has a low of 48%.</t>
  </si>
  <si>
    <t>To maintain and improve quality processes already underway, and simultaneously strenghthening attempts to improve staff competency and asset management.</t>
  </si>
  <si>
    <t>No wet industries were identified.</t>
  </si>
  <si>
    <t>No Raw Water Consumers were identified.</t>
  </si>
  <si>
    <t>No Industrial Consumer Units for Sanitation were identified.</t>
  </si>
  <si>
    <t>No Industries and their permitted effluent releases were identified.</t>
  </si>
  <si>
    <t>It is recommended that a breakdown of expenditures is done for more effective management of funds.</t>
  </si>
  <si>
    <t>There is no information provided on expenditure.</t>
  </si>
  <si>
    <t>Establish a system where expenditure can be broken down to assist with more effective budgeting and management.</t>
  </si>
  <si>
    <t>The information was extracted by the PSP from the Statement of Capital and Operating Expenditure for the 4th Quarter, ending 30 June 2011.
It would appear as if no provision is made for O&amp;M and depreciation.  There also appears to be no provision for Municipal rates and services.</t>
  </si>
  <si>
    <t>To determine a breakdown and provision for all expenses.</t>
  </si>
  <si>
    <t>Implement a further breakdown of budgeted expenses.</t>
  </si>
  <si>
    <t>Ensure tariffs are in line with the cost of water and effluent and regular increase in line with CPI. Although regular increases would be the norm, the affordability must be ensured and high users penalised.
To ring fence water sales revenue.</t>
  </si>
  <si>
    <t>Implement ring fencing of water sales revenue and investigate introducing water demand measures against excessive water use and water wastage.</t>
  </si>
  <si>
    <t xml:space="preserve">Mohokare appears to have 3 Block Definition Tariff structure for Residential and a flat rate for Commercial.  There was an increase between last year and this years tariffs.  </t>
  </si>
  <si>
    <t>Free Basic services applies to all residents.</t>
  </si>
  <si>
    <t>To ensure that the level of non-revenue water remains effective.</t>
  </si>
  <si>
    <t>Effective monitoring of non-revenue water.</t>
  </si>
  <si>
    <t>Ensure 100% Residential, Commercial &amp; industrial metering system that are in good working order. Improve on collecting outstanding payments.</t>
  </si>
  <si>
    <t>Install meters in areas where they dont exist.  Implement effective meter management.
Investigate and implement methods to improve debt collection.</t>
  </si>
  <si>
    <t>It is not clear with the information provided by Mohokare exactly what percentage of Households have water metered and are billed, and the units supplied are the same.  It is also evident that the informatin provided is not correct- as all the questions were answered with exactly the same information.</t>
  </si>
  <si>
    <t>All policies are in place.</t>
  </si>
  <si>
    <t>To ensure that policies are continuously maintained and improved and implemented.</t>
  </si>
  <si>
    <t>Effective management of policies (i.e. Better debt collection).
Continuous maintenance and improvement of Policies.</t>
  </si>
  <si>
    <t>All Regulations and Tariffs appear to be in place, however not all the bylaws are in place, or the mechanisms to ensure the bylaws.</t>
  </si>
  <si>
    <t>To ensure that all bylaws are in place together with the mechanisms to ensure complaiance.
To ensure that regulations and tariffs are maintained, improved and implemented.</t>
  </si>
  <si>
    <t>Investigate and implement Water Services bylaws, and implement and maintain the mechanisms to ensure compliance with the bylaws.
Ongoing management, implementation and maintenance of Regulatins and Tariffs.</t>
  </si>
  <si>
    <t>All Infrastructure development procecures appears to be in place.</t>
  </si>
  <si>
    <t>To ensure that processes and mechanisms are continuously maintained, improved, implemented and adhered to.</t>
  </si>
  <si>
    <t>Ensure effective management, implementation and maintenance of mechanisms and procedures.</t>
  </si>
  <si>
    <t>It would appear that a Performance Management system is in place.</t>
  </si>
  <si>
    <t>Ensure that Performance agreements are in place, implemented, regularly monitored and updated.</t>
  </si>
  <si>
    <t>Ongoing improvement on Performance monitoring.</t>
  </si>
  <si>
    <t>The FS province implemented P-Systems in all the Local Municipalities and all the mechanisms exist.</t>
  </si>
  <si>
    <t>To ensure utilisation and ongoing monitoring of WSDP implementation.</t>
  </si>
  <si>
    <t>Effective management and implementation of WSDP requirements.</t>
  </si>
  <si>
    <t>Ensure effective Asset Management and O&amp;M procedures as well as water monitoring and quality standards. 
To ensure that staff are adequately trained, qualified and capacitated.</t>
  </si>
  <si>
    <t>Implement, maintain and manage effective Asset Management and O&amp;M procedures.
Maintain required Blue and Green Drop standards.
Train staff and monitor their levels of effectiveness.
Maintain existing contracts and ensure that new contracts are completed timeously.</t>
  </si>
  <si>
    <t>Mohokare is both the the Service Authority and Provider.  There are no other service agents, promotors or institutions utilised. 
The Municipality omitted to provide all the information.</t>
  </si>
  <si>
    <t>Mohokare indicated that they have budget and resources resources available to perform their Water, but not their Sanitation functions.</t>
  </si>
  <si>
    <t>To investigate gaps and methods to address complaints on ther Samitation functions.
Ensure effective management and resource levels.</t>
  </si>
  <si>
    <t>Implement and maintain methods to attend to complaints on Sanitation functions.
Continuous monitoring of performance and pro-actively responding to deviations.</t>
  </si>
  <si>
    <t>Ensure effective management, monitoring and improvement of services.</t>
  </si>
  <si>
    <t>Effectively manage and monitor and pro-actively responding to deviations and improvement.</t>
  </si>
  <si>
    <t>Although not all the questions were completed, it can be deduced that  Water complaints are attended to timeously for Urban households. No information was provided on Rural households.</t>
  </si>
  <si>
    <t>According to the information provided, Sanitation complaints are attended to timeously.</t>
  </si>
  <si>
    <t>According to the information provided, complaints are attended to timeously.</t>
  </si>
  <si>
    <t>WSDP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</si>
</sst>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quot;R&quot;\ * #,##0.00_ ;_ &quot;R&quot;\ * \-#,##0.00_ ;_ &quot;R&quot;\ * &quot;-&quot;??_ ;_ @_ "/>
    <numFmt numFmtId="164" formatCode="#,##0_ ;\-#,##0\ "/>
    <numFmt numFmtId="165" formatCode="0.000"/>
  </numFmts>
  <fonts count="202">
    <font>
      <sz val="11"/>
      <color theme="1"/>
      <name val="Calibri"/>
      <family val="2"/>
      <scheme val="minor"/>
    </font>
    <font>
      <b/>
      <sz val="11"/>
      <name val="Comic Sans MS"/>
      <family val="4"/>
    </font>
    <font>
      <sz val="10"/>
      <name val="Arial"/>
      <family val="2"/>
    </font>
    <font>
      <b/>
      <sz val="9"/>
      <color indexed="8"/>
      <name val="Comic Sans MS"/>
      <family val="4"/>
    </font>
    <font>
      <b/>
      <sz val="11"/>
      <color theme="0"/>
      <name val="Calibri"/>
      <family val="2"/>
      <scheme val="minor"/>
    </font>
    <font>
      <b/>
      <sz val="11"/>
      <color theme="1"/>
      <name val="Calibri"/>
      <family val="2"/>
      <scheme val="minor"/>
    </font>
    <font>
      <b/>
      <sz val="12"/>
      <color theme="1"/>
      <name val="Comic Sans MS"/>
      <family val="4"/>
    </font>
    <font>
      <b/>
      <sz val="8"/>
      <color theme="1"/>
      <name val="Comic Sans MS"/>
      <family val="4"/>
    </font>
    <font>
      <b/>
      <sz val="9"/>
      <color theme="1"/>
      <name val="Comic Sans MS"/>
      <family val="4"/>
    </font>
    <font>
      <sz val="8"/>
      <color theme="1"/>
      <name val="Comic Sans MS"/>
      <family val="4"/>
    </font>
    <font>
      <sz val="9"/>
      <color theme="1"/>
      <name val="Calibri"/>
      <family val="2"/>
      <scheme val="minor"/>
    </font>
    <font>
      <b/>
      <sz val="10"/>
      <color theme="1"/>
      <name val="Comic Sans MS"/>
      <family val="4"/>
    </font>
    <font>
      <sz val="10"/>
      <color theme="1"/>
      <name val="Comic Sans MS"/>
      <family val="4"/>
    </font>
    <font>
      <b/>
      <sz val="9"/>
      <color rgb="FFFF0000"/>
      <name val="Comic Sans MS"/>
      <family val="4"/>
    </font>
    <font>
      <sz val="7.5"/>
      <color rgb="FFFF0000"/>
      <name val="Comic Sans MS"/>
      <family val="4"/>
    </font>
    <font>
      <sz val="8"/>
      <color rgb="FFFF0000"/>
      <name val="Comic Sans MS"/>
      <family val="4"/>
    </font>
    <font>
      <sz val="10"/>
      <color theme="1"/>
      <name val="Calibri"/>
      <family val="2"/>
      <scheme val="minor"/>
    </font>
    <font>
      <sz val="9"/>
      <color theme="0"/>
      <name val="Calibri"/>
      <family val="2"/>
      <scheme val="minor"/>
    </font>
    <font>
      <sz val="12"/>
      <color theme="1"/>
      <name val="Comic Sans MS"/>
      <family val="4"/>
    </font>
    <font>
      <sz val="8"/>
      <color theme="0"/>
      <name val="Calibri"/>
      <family val="2"/>
      <scheme val="minor"/>
    </font>
    <font>
      <b/>
      <sz val="11"/>
      <color theme="1"/>
      <name val="Comic Sans MS"/>
      <family val="4"/>
    </font>
    <font>
      <sz val="7.5"/>
      <color rgb="FFFF0000"/>
      <name val="Calibri"/>
      <family val="2"/>
      <scheme val="minor"/>
    </font>
    <font>
      <sz val="11"/>
      <color theme="1"/>
      <name val="Comic Sans MS"/>
      <family val="4"/>
    </font>
    <font>
      <b/>
      <sz val="11"/>
      <color theme="0"/>
      <name val="Comic Sans MS"/>
      <family val="4"/>
    </font>
    <font>
      <b/>
      <sz val="16"/>
      <color theme="1"/>
      <name val="Comic Sans MS"/>
      <family val="4"/>
    </font>
    <font>
      <sz val="8"/>
      <color theme="1"/>
      <name val="Calibri"/>
      <family val="2"/>
      <scheme val="minor"/>
    </font>
    <font>
      <b/>
      <sz val="14"/>
      <color theme="1"/>
      <name val="Comic Sans MS"/>
      <family val="4"/>
    </font>
    <font>
      <sz val="12"/>
      <color theme="1"/>
      <name val="Calibri"/>
      <family val="2"/>
      <scheme val="minor"/>
    </font>
    <font>
      <b/>
      <u/>
      <sz val="12"/>
      <color theme="1"/>
      <name val="Comic Sans MS"/>
      <family val="4"/>
    </font>
    <font>
      <b/>
      <u/>
      <sz val="11"/>
      <color theme="1"/>
      <name val="Comic Sans MS"/>
      <family val="4"/>
    </font>
    <font>
      <b/>
      <sz val="7.5"/>
      <color rgb="FFFF0000"/>
      <name val="Comic Sans MS"/>
      <family val="4"/>
    </font>
    <font>
      <b/>
      <sz val="7.5"/>
      <color rgb="FFFF0000"/>
      <name val="Calibri"/>
      <family val="2"/>
      <scheme val="minor"/>
    </font>
    <font>
      <sz val="11"/>
      <color theme="1"/>
      <name val="Calibri"/>
      <family val="2"/>
    </font>
    <font>
      <b/>
      <sz val="10"/>
      <color rgb="FF000000"/>
      <name val="Arial"/>
      <family val="2"/>
    </font>
    <font>
      <sz val="10"/>
      <color rgb="FF000000"/>
      <name val="Arial"/>
      <family val="2"/>
    </font>
    <font>
      <b/>
      <sz val="12"/>
      <color rgb="FF000000"/>
      <name val="Arial"/>
      <family val="2"/>
    </font>
    <font>
      <sz val="12"/>
      <color rgb="FF000000"/>
      <name val="Arial"/>
      <family val="2"/>
    </font>
    <font>
      <sz val="12"/>
      <color theme="1"/>
      <name val="Arial"/>
      <family val="2"/>
    </font>
    <font>
      <b/>
      <sz val="10"/>
      <color theme="1"/>
      <name val="Arial"/>
      <family val="2"/>
    </font>
    <font>
      <sz val="9"/>
      <color theme="1"/>
      <name val="Arial"/>
      <family val="2"/>
    </font>
    <font>
      <sz val="10"/>
      <color theme="1"/>
      <name val="Arial"/>
      <family val="2"/>
    </font>
    <font>
      <sz val="9"/>
      <color theme="0"/>
      <name val="Comic Sans MS"/>
      <family val="4"/>
    </font>
    <font>
      <sz val="11"/>
      <color theme="1"/>
      <name val="Arial"/>
      <family val="2"/>
    </font>
    <font>
      <b/>
      <sz val="10"/>
      <color theme="0"/>
      <name val="Arial"/>
      <family val="2"/>
    </font>
    <font>
      <sz val="8"/>
      <color theme="4" tint="-0.249977111117893"/>
      <name val="Arial"/>
      <family val="2"/>
    </font>
    <font>
      <sz val="10"/>
      <color theme="4" tint="-0.249977111117893"/>
      <name val="Arial"/>
      <family val="2"/>
    </font>
    <font>
      <sz val="10"/>
      <color theme="4" tint="-0.249977111117893"/>
      <name val="Calibri"/>
      <family val="2"/>
      <scheme val="minor"/>
    </font>
    <font>
      <b/>
      <sz val="12"/>
      <color theme="0"/>
      <name val="Comic Sans MS"/>
      <family val="4"/>
    </font>
    <font>
      <sz val="14"/>
      <color theme="1"/>
      <name val="Comic Sans MS"/>
      <family val="4"/>
    </font>
    <font>
      <sz val="14"/>
      <color theme="0"/>
      <name val="Comic Sans MS"/>
      <family val="4"/>
    </font>
    <font>
      <sz val="12"/>
      <color theme="0"/>
      <name val="Comic Sans MS"/>
      <family val="4"/>
    </font>
    <font>
      <sz val="12"/>
      <name val="Comic Sans MS"/>
      <family val="4"/>
    </font>
    <font>
      <sz val="14"/>
      <name val="Comic Sans MS"/>
      <family val="4"/>
    </font>
    <font>
      <b/>
      <sz val="12"/>
      <color rgb="FFFFFF00"/>
      <name val="Comic Sans MS"/>
      <family val="4"/>
    </font>
    <font>
      <u/>
      <sz val="14"/>
      <name val="Comic Sans MS"/>
      <family val="4"/>
    </font>
    <font>
      <b/>
      <sz val="22"/>
      <color theme="1"/>
      <name val="Comic Sans MS"/>
      <family val="4"/>
    </font>
    <font>
      <b/>
      <sz val="12"/>
      <color rgb="FFFF0000"/>
      <name val="Comic Sans MS"/>
      <family val="4"/>
    </font>
    <font>
      <b/>
      <sz val="14"/>
      <color theme="0"/>
      <name val="Calibri"/>
      <family val="2"/>
      <scheme val="minor"/>
    </font>
    <font>
      <b/>
      <sz val="14"/>
      <color rgb="FFFF0000"/>
      <name val="Comic Sans MS"/>
      <family val="4"/>
    </font>
    <font>
      <sz val="18"/>
      <color theme="1"/>
      <name val="Calibri"/>
      <family val="2"/>
      <scheme val="minor"/>
    </font>
    <font>
      <b/>
      <sz val="48"/>
      <name val="Calibri"/>
      <family val="2"/>
      <scheme val="minor"/>
    </font>
    <font>
      <b/>
      <sz val="20"/>
      <color theme="1"/>
      <name val="Calibri"/>
      <family val="2"/>
      <scheme val="minor"/>
    </font>
    <font>
      <sz val="16"/>
      <color theme="0"/>
      <name val="Comic Sans MS"/>
      <family val="4"/>
    </font>
    <font>
      <b/>
      <u/>
      <sz val="11"/>
      <color theme="1"/>
      <name val="Arial"/>
      <family val="2"/>
    </font>
    <font>
      <b/>
      <sz val="11"/>
      <color theme="1"/>
      <name val="Arial"/>
      <family val="2"/>
    </font>
    <font>
      <b/>
      <sz val="12"/>
      <color theme="1"/>
      <name val="Arial"/>
      <family val="2"/>
    </font>
    <font>
      <sz val="14"/>
      <color rgb="FF000000"/>
      <name val="Arial"/>
      <family val="2"/>
    </font>
    <font>
      <sz val="11"/>
      <color theme="0"/>
      <name val="Arial"/>
      <family val="2"/>
    </font>
    <font>
      <sz val="8"/>
      <color theme="0"/>
      <name val="Arial"/>
      <family val="2"/>
    </font>
    <font>
      <sz val="8"/>
      <color theme="1"/>
      <name val="Arial"/>
      <family val="2"/>
    </font>
    <font>
      <sz val="10"/>
      <color theme="0"/>
      <name val="Arial"/>
      <family val="2"/>
    </font>
    <font>
      <b/>
      <sz val="11"/>
      <name val="Arial"/>
      <family val="2"/>
    </font>
    <font>
      <b/>
      <sz val="8"/>
      <color theme="1"/>
      <name val="Arial"/>
      <family val="2"/>
    </font>
    <font>
      <b/>
      <sz val="9"/>
      <color rgb="FF000000"/>
      <name val="Arial"/>
      <family val="2"/>
    </font>
    <font>
      <b/>
      <sz val="9"/>
      <color theme="1"/>
      <name val="Arial"/>
      <family val="2"/>
    </font>
    <font>
      <b/>
      <sz val="7.5"/>
      <color rgb="FFFF0000"/>
      <name val="Arial"/>
      <family val="2"/>
    </font>
    <font>
      <b/>
      <sz val="11"/>
      <color rgb="FFFF0000"/>
      <name val="Arial"/>
      <family val="2"/>
    </font>
    <font>
      <b/>
      <sz val="10"/>
      <color rgb="FFFF0000"/>
      <name val="Arial"/>
      <family val="2"/>
    </font>
    <font>
      <sz val="10"/>
      <color rgb="FFFF0000"/>
      <name val="Arial"/>
      <family val="2"/>
    </font>
    <font>
      <b/>
      <sz val="9"/>
      <color rgb="FFFF0000"/>
      <name val="Arial"/>
      <family val="2"/>
    </font>
    <font>
      <sz val="9"/>
      <name val="Arial"/>
      <family val="2"/>
    </font>
    <font>
      <b/>
      <sz val="10"/>
      <name val="Arial"/>
      <family val="2"/>
    </font>
    <font>
      <sz val="7"/>
      <color indexed="8"/>
      <name val="Arial"/>
      <family val="2"/>
    </font>
    <font>
      <sz val="10"/>
      <color indexed="8"/>
      <name val="Arial"/>
      <family val="2"/>
    </font>
    <font>
      <sz val="10.5"/>
      <color theme="0"/>
      <name val="Arial"/>
      <family val="2"/>
    </font>
    <font>
      <b/>
      <sz val="11"/>
      <color theme="0"/>
      <name val="Arial"/>
      <family val="2"/>
    </font>
    <font>
      <b/>
      <sz val="6"/>
      <color theme="1"/>
      <name val="Arial"/>
      <family val="2"/>
    </font>
    <font>
      <b/>
      <sz val="14"/>
      <name val="Arial"/>
      <family val="2"/>
    </font>
    <font>
      <sz val="11"/>
      <color rgb="FF000000"/>
      <name val="Arial"/>
      <family val="2"/>
    </font>
    <font>
      <sz val="11"/>
      <name val="Arial"/>
      <family val="2"/>
    </font>
    <font>
      <sz val="11"/>
      <color indexed="8"/>
      <name val="Arial"/>
      <family val="2"/>
    </font>
    <font>
      <b/>
      <u/>
      <sz val="11"/>
      <color rgb="FF000000"/>
      <name val="Arial"/>
      <family val="2"/>
    </font>
    <font>
      <b/>
      <sz val="11"/>
      <color rgb="FF000000"/>
      <name val="Arial"/>
      <family val="2"/>
    </font>
    <font>
      <b/>
      <sz val="11"/>
      <color theme="3" tint="-0.249977111117893"/>
      <name val="Arial"/>
      <family val="2"/>
    </font>
    <font>
      <sz val="9"/>
      <color theme="0"/>
      <name val="Arial"/>
      <family val="2"/>
    </font>
    <font>
      <b/>
      <sz val="8"/>
      <color rgb="FFFF0000"/>
      <name val="Arial"/>
      <family val="2"/>
    </font>
    <font>
      <b/>
      <u/>
      <sz val="12"/>
      <color theme="1"/>
      <name val="Arial"/>
      <family val="2"/>
    </font>
    <font>
      <sz val="9"/>
      <color rgb="FFFF0000"/>
      <name val="Arial"/>
      <family val="2"/>
    </font>
    <font>
      <b/>
      <sz val="7.9"/>
      <color rgb="FFFF0000"/>
      <name val="Arial"/>
      <family val="2"/>
    </font>
    <font>
      <sz val="8"/>
      <color rgb="FFFF0000"/>
      <name val="Arial"/>
      <family val="2"/>
    </font>
    <font>
      <sz val="8"/>
      <color rgb="FF000000"/>
      <name val="Arial"/>
      <family val="2"/>
    </font>
    <font>
      <sz val="7.5"/>
      <color rgb="FFFF0000"/>
      <name val="Arial"/>
      <family val="2"/>
    </font>
    <font>
      <i/>
      <sz val="11"/>
      <color indexed="8"/>
      <name val="Arial"/>
      <family val="2"/>
    </font>
    <font>
      <i/>
      <sz val="10"/>
      <color theme="1"/>
      <name val="Arial"/>
      <family val="2"/>
    </font>
    <font>
      <b/>
      <i/>
      <sz val="11"/>
      <color theme="1"/>
      <name val="Arial"/>
      <family val="2"/>
    </font>
    <font>
      <sz val="8"/>
      <name val="Arial"/>
      <family val="2"/>
    </font>
    <font>
      <b/>
      <sz val="8"/>
      <color indexed="30"/>
      <name val="Arial"/>
      <family val="2"/>
    </font>
    <font>
      <sz val="8"/>
      <color indexed="8"/>
      <name val="Arial"/>
      <family val="2"/>
    </font>
    <font>
      <b/>
      <sz val="8"/>
      <color indexed="57"/>
      <name val="Arial"/>
      <family val="2"/>
    </font>
    <font>
      <b/>
      <sz val="8"/>
      <color rgb="FF0070C0"/>
      <name val="Arial"/>
      <family val="2"/>
    </font>
    <font>
      <b/>
      <sz val="8"/>
      <color theme="6" tint="-0.249977111117893"/>
      <name val="Arial"/>
      <family val="2"/>
    </font>
    <font>
      <b/>
      <sz val="12"/>
      <name val="Arial"/>
      <family val="2"/>
    </font>
    <font>
      <b/>
      <sz val="8"/>
      <color indexed="8"/>
      <name val="Arial"/>
      <family val="2"/>
    </font>
    <font>
      <b/>
      <sz val="8"/>
      <color theme="0"/>
      <name val="Arial"/>
      <family val="2"/>
    </font>
    <font>
      <b/>
      <sz val="14"/>
      <color theme="1"/>
      <name val="Arial"/>
      <family val="2"/>
    </font>
    <font>
      <b/>
      <sz val="20"/>
      <color theme="1"/>
      <name val="Arial"/>
      <family val="2"/>
    </font>
    <font>
      <b/>
      <sz val="26"/>
      <color rgb="FFFF0000"/>
      <name val="Arial"/>
      <family val="2"/>
    </font>
    <font>
      <b/>
      <sz val="24"/>
      <color rgb="FFFF0000"/>
      <name val="Arial"/>
      <family val="2"/>
    </font>
    <font>
      <b/>
      <sz val="18"/>
      <color rgb="FF339966"/>
      <name val="Arial"/>
      <family val="2"/>
    </font>
    <font>
      <b/>
      <sz val="16"/>
      <color theme="1"/>
      <name val="Arial"/>
      <family val="2"/>
    </font>
    <font>
      <b/>
      <sz val="10"/>
      <color indexed="62"/>
      <name val="Arial"/>
      <family val="2"/>
    </font>
    <font>
      <b/>
      <sz val="10"/>
      <color indexed="57"/>
      <name val="Arial"/>
      <family val="2"/>
    </font>
    <font>
      <b/>
      <sz val="10"/>
      <color indexed="53"/>
      <name val="Arial"/>
      <family val="2"/>
    </font>
    <font>
      <b/>
      <sz val="10"/>
      <color indexed="8"/>
      <name val="Arial"/>
      <family val="2"/>
    </font>
    <font>
      <sz val="8"/>
      <color theme="2" tint="-0.249977111117893"/>
      <name val="Arial"/>
      <family val="2"/>
    </font>
    <font>
      <sz val="8"/>
      <color theme="6" tint="-0.249977111117893"/>
      <name val="Arial"/>
      <family val="2"/>
    </font>
    <font>
      <sz val="11"/>
      <color rgb="FFFF0000"/>
      <name val="Arial"/>
      <family val="2"/>
    </font>
    <font>
      <sz val="7"/>
      <color theme="1"/>
      <name val="Arial"/>
      <family val="2"/>
    </font>
    <font>
      <sz val="8"/>
      <color theme="1" tint="0.249977111117893"/>
      <name val="Arial"/>
      <family val="2"/>
    </font>
    <font>
      <b/>
      <sz val="8"/>
      <color theme="1" tint="0.249977111117893"/>
      <name val="Arial"/>
      <family val="2"/>
    </font>
    <font>
      <sz val="7.5"/>
      <color theme="1"/>
      <name val="Arial"/>
      <family val="2"/>
    </font>
    <font>
      <b/>
      <sz val="11"/>
      <color indexed="8"/>
      <name val="Arial"/>
      <family val="2"/>
    </font>
    <font>
      <b/>
      <sz val="11"/>
      <color indexed="9"/>
      <name val="Arial"/>
      <family val="2"/>
    </font>
    <font>
      <b/>
      <u/>
      <sz val="12"/>
      <name val="Arial"/>
      <family val="2"/>
    </font>
    <font>
      <b/>
      <u/>
      <sz val="12"/>
      <color indexed="8"/>
      <name val="Arial"/>
      <family val="2"/>
    </font>
    <font>
      <sz val="12"/>
      <color indexed="8"/>
      <name val="Arial"/>
      <family val="2"/>
    </font>
    <font>
      <sz val="9"/>
      <color indexed="9"/>
      <name val="Arial"/>
      <family val="2"/>
    </font>
    <font>
      <sz val="8"/>
      <color indexed="9"/>
      <name val="Arial"/>
      <family val="2"/>
    </font>
    <font>
      <b/>
      <sz val="7"/>
      <color indexed="8"/>
      <name val="Arial"/>
      <family val="2"/>
    </font>
    <font>
      <b/>
      <sz val="7.5"/>
      <color indexed="10"/>
      <name val="Arial"/>
      <family val="2"/>
    </font>
    <font>
      <b/>
      <sz val="7.5"/>
      <color indexed="8"/>
      <name val="Arial"/>
      <family val="2"/>
    </font>
    <font>
      <b/>
      <sz val="7.5"/>
      <color theme="1"/>
      <name val="Arial"/>
      <family val="2"/>
    </font>
    <font>
      <b/>
      <sz val="12"/>
      <color theme="0"/>
      <name val="Arial"/>
      <family val="2"/>
    </font>
    <font>
      <b/>
      <u/>
      <sz val="14"/>
      <name val="Arial"/>
      <family val="2"/>
    </font>
    <font>
      <sz val="12"/>
      <name val="Arial"/>
      <family val="2"/>
    </font>
    <font>
      <b/>
      <u/>
      <sz val="16"/>
      <color theme="1"/>
      <name val="Arial"/>
      <family val="2"/>
    </font>
    <font>
      <sz val="14"/>
      <color theme="1"/>
      <name val="Arial"/>
      <family val="2"/>
    </font>
    <font>
      <sz val="14"/>
      <color theme="0"/>
      <name val="Arial"/>
      <family val="2"/>
    </font>
    <font>
      <sz val="12"/>
      <color theme="0"/>
      <name val="Arial"/>
      <family val="2"/>
    </font>
    <font>
      <sz val="12"/>
      <color theme="1" tint="0.34998626667073579"/>
      <name val="Arial"/>
      <family val="2"/>
    </font>
    <font>
      <sz val="14"/>
      <name val="Arial"/>
      <family val="2"/>
    </font>
    <font>
      <sz val="16"/>
      <color theme="0"/>
      <name val="Arial"/>
      <family val="2"/>
    </font>
    <font>
      <b/>
      <sz val="12"/>
      <color rgb="FFFFFF00"/>
      <name val="Arial"/>
      <family val="2"/>
    </font>
    <font>
      <sz val="12"/>
      <color theme="1" tint="0.499984740745262"/>
      <name val="Arial"/>
      <family val="2"/>
    </font>
    <font>
      <b/>
      <sz val="7"/>
      <color theme="0"/>
      <name val="Arial"/>
      <family val="2"/>
    </font>
    <font>
      <b/>
      <sz val="6"/>
      <color indexed="8"/>
      <name val="Arial"/>
      <family val="2"/>
    </font>
    <font>
      <b/>
      <sz val="8"/>
      <name val="Arial"/>
      <family val="2"/>
    </font>
    <font>
      <sz val="8"/>
      <color theme="1" tint="0.14999847407452621"/>
      <name val="Arial"/>
      <family val="2"/>
    </font>
    <font>
      <b/>
      <sz val="7"/>
      <name val="Arial"/>
      <family val="2"/>
    </font>
    <font>
      <b/>
      <sz val="9"/>
      <name val="Arial"/>
      <family val="2"/>
    </font>
    <font>
      <sz val="7"/>
      <name val="Arial"/>
      <family val="2"/>
    </font>
    <font>
      <b/>
      <sz val="5"/>
      <name val="Arial"/>
      <family val="2"/>
    </font>
    <font>
      <u/>
      <sz val="14"/>
      <name val="Arial"/>
      <family val="2"/>
    </font>
    <font>
      <b/>
      <sz val="9"/>
      <color theme="0"/>
      <name val="Arial"/>
      <family val="2"/>
    </font>
    <font>
      <b/>
      <sz val="12"/>
      <color indexed="8"/>
      <name val="Arial"/>
      <family val="2"/>
    </font>
    <font>
      <sz val="9"/>
      <color indexed="8"/>
      <name val="Arial"/>
      <family val="2"/>
    </font>
    <font>
      <b/>
      <sz val="9"/>
      <color indexed="8"/>
      <name val="Arial"/>
      <family val="2"/>
    </font>
    <font>
      <sz val="6.5"/>
      <color indexed="8"/>
      <name val="Arial"/>
      <family val="2"/>
    </font>
    <font>
      <b/>
      <sz val="10.5"/>
      <name val="Arial"/>
      <family val="2"/>
    </font>
    <font>
      <b/>
      <sz val="8"/>
      <color theme="3" tint="-0.249977111117893"/>
      <name val="Arial"/>
      <family val="2"/>
    </font>
    <font>
      <b/>
      <i/>
      <sz val="14"/>
      <color rgb="FFFF0000"/>
      <name val="Arial"/>
      <family val="2"/>
    </font>
    <font>
      <b/>
      <sz val="12"/>
      <color rgb="FFFF0000"/>
      <name val="Arial"/>
      <family val="2"/>
    </font>
    <font>
      <b/>
      <sz val="18"/>
      <color theme="0"/>
      <name val="Arial"/>
      <family val="2"/>
    </font>
    <font>
      <b/>
      <sz val="14"/>
      <color theme="0"/>
      <name val="Arial"/>
      <family val="2"/>
    </font>
    <font>
      <b/>
      <sz val="14"/>
      <color rgb="FFFF0000"/>
      <name val="Arial"/>
      <family val="2"/>
    </font>
    <font>
      <b/>
      <sz val="22"/>
      <color theme="1"/>
      <name val="Arial"/>
      <family val="2"/>
    </font>
    <font>
      <b/>
      <sz val="22"/>
      <color rgb="FFFFFF00"/>
      <name val="Arial"/>
      <family val="2"/>
    </font>
    <font>
      <b/>
      <sz val="26"/>
      <color theme="0"/>
      <name val="Arial"/>
      <family val="2"/>
    </font>
    <font>
      <sz val="10"/>
      <color theme="1"/>
      <name val="Arai"/>
    </font>
    <font>
      <sz val="11"/>
      <color theme="1"/>
      <name val="Arai"/>
    </font>
    <font>
      <b/>
      <sz val="11"/>
      <color theme="1"/>
      <name val="Arai"/>
    </font>
    <font>
      <b/>
      <sz val="11"/>
      <color theme="0"/>
      <name val="Arai"/>
    </font>
    <font>
      <u/>
      <sz val="14"/>
      <name val="Arai"/>
    </font>
    <font>
      <sz val="8"/>
      <color theme="1"/>
      <name val="Arai"/>
    </font>
    <font>
      <b/>
      <sz val="8"/>
      <color theme="1"/>
      <name val="Arai"/>
    </font>
    <font>
      <b/>
      <sz val="16"/>
      <color theme="1"/>
      <name val="Arai"/>
    </font>
    <font>
      <sz val="8"/>
      <name val="Arai"/>
    </font>
    <font>
      <b/>
      <sz val="7.5"/>
      <color rgb="FFFF0000"/>
      <name val="Arai"/>
    </font>
    <font>
      <b/>
      <sz val="11"/>
      <name val="Arai"/>
    </font>
    <font>
      <u/>
      <sz val="12"/>
      <color theme="1"/>
      <name val="Arial"/>
      <family val="2"/>
    </font>
    <font>
      <b/>
      <sz val="24"/>
      <color theme="0" tint="-0.249977111117893"/>
      <name val="Arial"/>
      <family val="2"/>
    </font>
    <font>
      <sz val="60"/>
      <name val="Arial"/>
      <family val="2"/>
    </font>
    <font>
      <b/>
      <sz val="10"/>
      <color theme="6" tint="-0.499984740745262"/>
      <name val="Arial"/>
      <family val="2"/>
    </font>
    <font>
      <b/>
      <sz val="36"/>
      <color theme="1"/>
      <name val="Arial"/>
      <family val="2"/>
    </font>
    <font>
      <sz val="8"/>
      <color indexed="81"/>
      <name val="Tahoma"/>
      <family val="2"/>
    </font>
    <font>
      <b/>
      <sz val="8"/>
      <color indexed="81"/>
      <name val="Tahoma"/>
      <family val="2"/>
    </font>
    <font>
      <sz val="11"/>
      <color theme="0" tint="-4.9989318521683403E-2"/>
      <name val="Calibri"/>
      <family val="2"/>
      <scheme val="minor"/>
    </font>
    <font>
      <b/>
      <u/>
      <sz val="14"/>
      <color theme="1"/>
      <name val="Arial"/>
      <family val="2"/>
    </font>
    <font>
      <sz val="11"/>
      <color theme="0"/>
      <name val="Calibri"/>
      <family val="2"/>
      <scheme val="minor"/>
    </font>
    <font>
      <u/>
      <sz val="7.7"/>
      <color theme="10"/>
      <name val="Calibri"/>
      <family val="2"/>
    </font>
    <font>
      <sz val="11"/>
      <color indexed="81"/>
      <name val="Tahoma"/>
      <family val="2"/>
    </font>
    <font>
      <sz val="11"/>
      <name val="Calibri"/>
      <family val="2"/>
      <scheme val="minor"/>
    </font>
  </fonts>
  <fills count="8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rgb="FF7030A0"/>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0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A6A6A6"/>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CC66FF"/>
        <bgColor indexed="64"/>
      </patternFill>
    </fill>
    <fill>
      <patternFill patternType="solid">
        <fgColor theme="9" tint="-0.499984740745262"/>
        <bgColor indexed="64"/>
      </patternFill>
    </fill>
    <fill>
      <patternFill patternType="solid">
        <fgColor rgb="FF83A343"/>
        <bgColor indexed="64"/>
      </patternFill>
    </fill>
    <fill>
      <patternFill patternType="solid">
        <fgColor theme="4" tint="-0.249977111117893"/>
        <bgColor indexed="64"/>
      </patternFill>
    </fill>
    <fill>
      <patternFill patternType="solid">
        <fgColor rgb="FFA92984"/>
        <bgColor indexed="64"/>
      </patternFill>
    </fill>
    <fill>
      <patternFill patternType="solid">
        <fgColor rgb="FFD4AF14"/>
        <bgColor indexed="64"/>
      </patternFill>
    </fill>
    <fill>
      <patternFill patternType="solid">
        <fgColor rgb="FF6DCCD1"/>
        <bgColor indexed="64"/>
      </patternFill>
    </fill>
    <fill>
      <patternFill patternType="solid">
        <fgColor rgb="FFEEEA30"/>
        <bgColor indexed="64"/>
      </patternFill>
    </fill>
    <fill>
      <patternFill patternType="solid">
        <fgColor rgb="FF92D050"/>
        <bgColor indexed="64"/>
      </patternFill>
    </fill>
    <fill>
      <patternFill patternType="solid">
        <fgColor rgb="FFF3FA98"/>
        <bgColor indexed="64"/>
      </patternFill>
    </fill>
    <fill>
      <patternFill patternType="solid">
        <fgColor rgb="FFF3EE26"/>
        <bgColor indexed="64"/>
      </patternFill>
    </fill>
    <fill>
      <patternFill patternType="solid">
        <fgColor theme="3" tint="0.79998168889431442"/>
        <bgColor indexed="64"/>
      </patternFill>
    </fill>
    <fill>
      <patternFill patternType="solid">
        <fgColor rgb="FFFCE3B2"/>
        <bgColor indexed="64"/>
      </patternFill>
    </fill>
    <fill>
      <patternFill patternType="solid">
        <fgColor theme="7" tint="0.79998168889431442"/>
        <bgColor indexed="64"/>
      </patternFill>
    </fill>
    <fill>
      <patternFill patternType="solid">
        <fgColor rgb="FFDEDEDE"/>
        <bgColor indexed="64"/>
      </patternFill>
    </fill>
    <fill>
      <patternFill patternType="solid">
        <fgColor rgb="FFFFCDCD"/>
        <bgColor indexed="64"/>
      </patternFill>
    </fill>
    <fill>
      <patternFill patternType="solid">
        <fgColor rgb="FFEEECE1"/>
        <bgColor indexed="64"/>
      </patternFill>
    </fill>
    <fill>
      <patternFill patternType="solid">
        <fgColor theme="5" tint="0.39997558519241921"/>
        <bgColor indexed="64"/>
      </patternFill>
    </fill>
    <fill>
      <patternFill patternType="solid">
        <fgColor theme="3" tint="-0.249977111117893"/>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48E7A"/>
        <bgColor indexed="64"/>
      </patternFill>
    </fill>
    <fill>
      <patternFill patternType="solid">
        <fgColor theme="9" tint="0.39997558519241921"/>
        <bgColor indexed="64"/>
      </patternFill>
    </fill>
    <fill>
      <patternFill patternType="solid">
        <fgColor rgb="FFE7D06F"/>
        <bgColor indexed="64"/>
      </patternFill>
    </fill>
    <fill>
      <patternFill patternType="solid">
        <fgColor rgb="FFFF7979"/>
        <bgColor indexed="64"/>
      </patternFill>
    </fill>
    <fill>
      <patternFill patternType="solid">
        <fgColor theme="1" tint="4.9989318521683403E-2"/>
        <bgColor indexed="64"/>
      </patternFill>
    </fill>
    <fill>
      <patternFill patternType="solid">
        <fgColor theme="1"/>
        <bgColor indexed="64"/>
      </patternFill>
    </fill>
    <fill>
      <patternFill patternType="solid">
        <fgColor rgb="FF5A2F85"/>
        <bgColor indexed="64"/>
      </patternFill>
    </fill>
    <fill>
      <patternFill patternType="solid">
        <fgColor rgb="FFE47DE7"/>
        <bgColor indexed="64"/>
      </patternFill>
    </fill>
    <fill>
      <patternFill patternType="solid">
        <fgColor rgb="FF00B0F0"/>
        <bgColor indexed="64"/>
      </patternFill>
    </fill>
    <fill>
      <patternFill patternType="solid">
        <fgColor rgb="FFFFFF57"/>
        <bgColor indexed="64"/>
      </patternFill>
    </fill>
    <fill>
      <patternFill patternType="solid">
        <fgColor rgb="FF0E9638"/>
        <bgColor indexed="64"/>
      </patternFill>
    </fill>
    <fill>
      <patternFill patternType="solid">
        <fgColor rgb="FFFFF2D9"/>
        <bgColor indexed="64"/>
      </patternFill>
    </fill>
    <fill>
      <patternFill patternType="solid">
        <fgColor rgb="FFFFE0A3"/>
        <bgColor indexed="64"/>
      </patternFill>
    </fill>
    <fill>
      <patternFill patternType="solid">
        <fgColor rgb="FFF8FCC8"/>
        <bgColor indexed="64"/>
      </patternFill>
    </fill>
    <fill>
      <patternFill patternType="solid">
        <fgColor rgb="FFFFC9E4"/>
        <bgColor indexed="64"/>
      </patternFill>
    </fill>
    <fill>
      <patternFill patternType="solid">
        <fgColor rgb="FFC9EDFF"/>
        <bgColor indexed="64"/>
      </patternFill>
    </fill>
    <fill>
      <patternFill patternType="solid">
        <fgColor theme="2" tint="-0.89999084444715716"/>
        <bgColor indexed="64"/>
      </patternFill>
    </fill>
    <fill>
      <patternFill patternType="solid">
        <fgColor rgb="FFF8EAAE"/>
        <bgColor indexed="64"/>
      </patternFill>
    </fill>
    <fill>
      <patternFill patternType="solid">
        <fgColor rgb="FF00B050"/>
        <bgColor indexed="64"/>
      </patternFill>
    </fill>
    <fill>
      <patternFill patternType="solid">
        <fgColor theme="9"/>
        <bgColor indexed="64"/>
      </patternFill>
    </fill>
    <fill>
      <patternFill patternType="solid">
        <fgColor rgb="FFFF00FF"/>
        <bgColor indexed="64"/>
      </patternFill>
    </fill>
    <fill>
      <patternFill patternType="solid">
        <fgColor theme="1" tint="0.34998626667073579"/>
        <bgColor indexed="64"/>
      </patternFill>
    </fill>
    <fill>
      <patternFill patternType="solid">
        <fgColor rgb="FFFFFF99"/>
        <bgColor indexed="64"/>
      </patternFill>
    </fill>
  </fills>
  <borders count="15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medium">
        <color indexed="64"/>
      </left>
      <right style="hair">
        <color indexed="64"/>
      </right>
      <top style="hair">
        <color indexed="64"/>
      </top>
      <bottom/>
      <diagonal/>
    </border>
    <border>
      <left style="hair">
        <color indexed="64"/>
      </left>
      <right/>
      <top/>
      <bottom/>
      <diagonal/>
    </border>
    <border>
      <left/>
      <right style="thin">
        <color indexed="64"/>
      </right>
      <top/>
      <bottom/>
      <diagonal/>
    </border>
    <border>
      <left style="hair">
        <color indexed="64"/>
      </left>
      <right/>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thin">
        <color indexed="64"/>
      </left>
      <right style="medium">
        <color indexed="64"/>
      </right>
      <top/>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hair">
        <color indexed="64"/>
      </right>
      <top/>
      <bottom style="hair">
        <color indexed="64"/>
      </bottom>
      <diagonal/>
    </border>
    <border>
      <left/>
      <right/>
      <top style="hair">
        <color indexed="64"/>
      </top>
      <bottom/>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style="medium">
        <color indexed="64"/>
      </left>
      <right/>
      <top style="thin">
        <color indexed="64"/>
      </top>
      <bottom style="hair">
        <color indexed="64"/>
      </bottom>
      <diagonal/>
    </border>
    <border>
      <left/>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top style="hair">
        <color indexed="64"/>
      </top>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hair">
        <color indexed="64"/>
      </top>
      <bottom/>
      <diagonal/>
    </border>
    <border>
      <left/>
      <right style="hair">
        <color indexed="64"/>
      </right>
      <top/>
      <bottom style="thin">
        <color indexed="64"/>
      </bottom>
      <diagonal/>
    </border>
    <border>
      <left style="medium">
        <color indexed="64"/>
      </left>
      <right style="hair">
        <color indexed="64"/>
      </right>
      <top style="hair">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diagonal/>
    </border>
    <border>
      <left/>
      <right style="hair">
        <color indexed="64"/>
      </right>
      <top/>
      <bottom style="medium">
        <color indexed="64"/>
      </bottom>
      <diagonal/>
    </border>
    <border>
      <left/>
      <right style="hair">
        <color indexed="64"/>
      </right>
      <top style="hair">
        <color indexed="64"/>
      </top>
      <bottom/>
      <diagonal/>
    </border>
    <border>
      <left/>
      <right style="hair">
        <color indexed="64"/>
      </right>
      <top/>
      <bottom/>
      <diagonal/>
    </border>
    <border>
      <left/>
      <right style="medium">
        <color indexed="64"/>
      </right>
      <top/>
      <bottom style="hair">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hair">
        <color indexed="64"/>
      </left>
      <right style="medium">
        <color indexed="64"/>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medium">
        <color indexed="64"/>
      </left>
      <right style="hair">
        <color rgb="FF000000"/>
      </right>
      <top/>
      <bottom style="hair">
        <color rgb="FF000000"/>
      </bottom>
      <diagonal/>
    </border>
    <border>
      <left style="medium">
        <color indexed="64"/>
      </left>
      <right style="hair">
        <color rgb="FF000000"/>
      </right>
      <top style="hair">
        <color rgb="FF000000"/>
      </top>
      <bottom style="hair">
        <color rgb="FF000000"/>
      </bottom>
      <diagonal/>
    </border>
    <border>
      <left style="medium">
        <color indexed="64"/>
      </left>
      <right style="hair">
        <color rgb="FF000000"/>
      </right>
      <top style="hair">
        <color rgb="FF000000"/>
      </top>
      <bottom style="medium">
        <color indexed="64"/>
      </bottom>
      <diagonal/>
    </border>
    <border>
      <left style="hair">
        <color rgb="FF000000"/>
      </left>
      <right style="hair">
        <color rgb="FF000000"/>
      </right>
      <top style="hair">
        <color rgb="FF000000"/>
      </top>
      <bottom style="medium">
        <color indexed="64"/>
      </bottom>
      <diagonal/>
    </border>
    <border>
      <left style="hair">
        <color rgb="FF000000"/>
      </left>
      <right style="medium">
        <color indexed="64"/>
      </right>
      <top/>
      <bottom style="hair">
        <color rgb="FF000000"/>
      </bottom>
      <diagonal/>
    </border>
    <border>
      <left style="hair">
        <color rgb="FF000000"/>
      </left>
      <right style="medium">
        <color indexed="64"/>
      </right>
      <top style="hair">
        <color rgb="FF000000"/>
      </top>
      <bottom style="hair">
        <color rgb="FF000000"/>
      </bottom>
      <diagonal/>
    </border>
    <border>
      <left style="hair">
        <color rgb="FF000000"/>
      </left>
      <right style="medium">
        <color indexed="64"/>
      </right>
      <top style="hair">
        <color rgb="FF000000"/>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bottom style="thin">
        <color indexed="64"/>
      </bottom>
      <diagonal/>
    </border>
    <border>
      <left style="medium">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theme="1" tint="0.249977111117893"/>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thin">
        <color theme="1" tint="0.249977111117893"/>
      </top>
      <bottom/>
      <diagonal/>
    </border>
    <border>
      <left/>
      <right style="thin">
        <color indexed="64"/>
      </right>
      <top style="thin">
        <color theme="1" tint="0.249977111117893"/>
      </top>
      <bottom/>
      <diagonal/>
    </border>
    <border>
      <left/>
      <right style="hair">
        <color indexed="64"/>
      </right>
      <top style="medium">
        <color indexed="64"/>
      </top>
      <bottom/>
      <diagonal/>
    </border>
    <border>
      <left style="thin">
        <color indexed="64"/>
      </left>
      <right/>
      <top/>
      <bottom style="thin">
        <color theme="1" tint="0.249977111117893"/>
      </bottom>
      <diagonal/>
    </border>
    <border>
      <left/>
      <right/>
      <top/>
      <bottom style="thin">
        <color theme="1" tint="0.249977111117893"/>
      </bottom>
      <diagonal/>
    </border>
    <border>
      <left/>
      <right style="thin">
        <color indexed="64"/>
      </right>
      <top/>
      <bottom style="thin">
        <color theme="1" tint="0.249977111117893"/>
      </bottom>
      <diagonal/>
    </border>
    <border>
      <left style="hair">
        <color indexed="64"/>
      </left>
      <right style="medium">
        <color indexed="64"/>
      </right>
      <top/>
      <bottom/>
      <diagonal/>
    </border>
    <border>
      <left style="medium">
        <color indexed="64"/>
      </left>
      <right style="thin">
        <color indexed="64"/>
      </right>
      <top style="hair">
        <color indexed="64"/>
      </top>
      <bottom style="hair">
        <color indexed="64"/>
      </bottom>
      <diagonal/>
    </border>
    <border>
      <left/>
      <right style="hair">
        <color indexed="64"/>
      </right>
      <top style="hair">
        <color theme="1" tint="0.499984740745262"/>
      </top>
      <bottom/>
      <diagonal/>
    </border>
    <border>
      <left style="hair">
        <color indexed="64"/>
      </left>
      <right/>
      <top/>
      <bottom style="medium">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thin">
        <color indexed="64"/>
      </right>
      <top style="thin">
        <color indexed="64"/>
      </top>
      <bottom/>
      <diagonal/>
    </border>
    <border>
      <left style="hair">
        <color indexed="64"/>
      </left>
      <right style="hair">
        <color indexed="64"/>
      </right>
      <top style="medium">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hair">
        <color rgb="FF000000"/>
      </left>
      <right style="hair">
        <color indexed="64"/>
      </right>
      <top style="hair">
        <color rgb="FF000000"/>
      </top>
      <bottom style="hair">
        <color indexed="64"/>
      </bottom>
      <diagonal/>
    </border>
    <border>
      <left style="hair">
        <color rgb="FF000000"/>
      </left>
      <right style="hair">
        <color indexed="64"/>
      </right>
      <top style="hair">
        <color rgb="FF000000"/>
      </top>
      <bottom style="hair">
        <color rgb="FF000000"/>
      </bottom>
      <diagonal/>
    </border>
  </borders>
  <cellStyleXfs count="5">
    <xf numFmtId="0" fontId="0" fillId="0" borderId="0"/>
    <xf numFmtId="0" fontId="2" fillId="0" borderId="0"/>
    <xf numFmtId="0" fontId="2" fillId="0" borderId="0"/>
    <xf numFmtId="0" fontId="2" fillId="0" borderId="0"/>
    <xf numFmtId="0" fontId="199" fillId="0" borderId="0" applyNumberFormat="0" applyFill="0" applyBorder="0" applyAlignment="0" applyProtection="0">
      <alignment vertical="top"/>
      <protection locked="0"/>
    </xf>
  </cellStyleXfs>
  <cellXfs count="3861">
    <xf numFmtId="0" fontId="0" fillId="0" borderId="0" xfId="0"/>
    <xf numFmtId="0" fontId="0" fillId="9" borderId="0" xfId="0" applyFill="1"/>
    <xf numFmtId="0" fontId="5" fillId="9" borderId="0" xfId="0" applyFont="1" applyFill="1"/>
    <xf numFmtId="0" fontId="0" fillId="0" borderId="4" xfId="0" applyBorder="1"/>
    <xf numFmtId="0" fontId="0" fillId="9" borderId="0" xfId="0" applyFill="1" applyAlignment="1">
      <alignment horizontal="center" vertical="center"/>
    </xf>
    <xf numFmtId="0" fontId="0" fillId="0" borderId="0" xfId="0" applyAlignment="1">
      <alignment horizontal="center" vertical="center"/>
    </xf>
    <xf numFmtId="0" fontId="16" fillId="0" borderId="0" xfId="0" applyFont="1" applyFill="1" applyBorder="1"/>
    <xf numFmtId="0" fontId="18" fillId="0" borderId="5" xfId="0" applyFont="1" applyFill="1" applyBorder="1" applyAlignment="1">
      <alignment vertical="top"/>
    </xf>
    <xf numFmtId="0" fontId="0" fillId="0" borderId="4" xfId="0" applyFill="1" applyBorder="1"/>
    <xf numFmtId="0" fontId="0" fillId="9" borderId="0" xfId="0" applyFill="1" applyBorder="1"/>
    <xf numFmtId="9" fontId="19" fillId="18" borderId="9" xfId="0" applyNumberFormat="1" applyFont="1" applyFill="1" applyBorder="1"/>
    <xf numFmtId="9" fontId="19" fillId="18" borderId="30" xfId="0" applyNumberFormat="1" applyFont="1" applyFill="1" applyBorder="1"/>
    <xf numFmtId="0" fontId="5" fillId="9" borderId="0" xfId="0" applyFont="1" applyFill="1" applyBorder="1"/>
    <xf numFmtId="0" fontId="16" fillId="9" borderId="0" xfId="0" applyFont="1" applyFill="1"/>
    <xf numFmtId="0" fontId="16" fillId="0" borderId="0" xfId="0" applyFont="1"/>
    <xf numFmtId="0" fontId="5" fillId="0" borderId="0" xfId="0" applyFont="1"/>
    <xf numFmtId="0" fontId="9" fillId="9" borderId="0" xfId="0" applyFont="1" applyFill="1"/>
    <xf numFmtId="0" fontId="9" fillId="0" borderId="0" xfId="0" applyFont="1"/>
    <xf numFmtId="0" fontId="9" fillId="0" borderId="23" xfId="0" applyFont="1" applyBorder="1"/>
    <xf numFmtId="0" fontId="0" fillId="0" borderId="0" xfId="0" applyAlignment="1">
      <alignment vertical="center"/>
    </xf>
    <xf numFmtId="0" fontId="9" fillId="0" borderId="5" xfId="0" applyFont="1" applyFill="1" applyBorder="1" applyAlignment="1">
      <alignment wrapText="1"/>
    </xf>
    <xf numFmtId="0" fontId="9" fillId="0" borderId="11" xfId="0" applyFont="1" applyFill="1" applyBorder="1" applyAlignment="1">
      <alignment wrapText="1"/>
    </xf>
    <xf numFmtId="0" fontId="8" fillId="0" borderId="0" xfId="0" applyFont="1" applyFill="1" applyBorder="1" applyAlignment="1">
      <alignment vertical="top"/>
    </xf>
    <xf numFmtId="0" fontId="1" fillId="36" borderId="0" xfId="0" applyFont="1" applyFill="1" applyBorder="1" applyAlignment="1">
      <alignment horizontal="center"/>
    </xf>
    <xf numFmtId="0" fontId="21" fillId="9" borderId="0" xfId="0" applyFont="1" applyFill="1" applyBorder="1" applyAlignment="1"/>
    <xf numFmtId="0" fontId="23" fillId="9" borderId="0" xfId="0" applyFont="1" applyFill="1" applyBorder="1" applyAlignment="1"/>
    <xf numFmtId="0" fontId="0" fillId="0" borderId="0" xfId="0" applyFill="1"/>
    <xf numFmtId="0" fontId="14" fillId="0" borderId="0" xfId="0" applyFont="1" applyFill="1" applyBorder="1" applyAlignment="1">
      <alignment horizontal="right"/>
    </xf>
    <xf numFmtId="0" fontId="9" fillId="0" borderId="22" xfId="0" applyFont="1" applyBorder="1"/>
    <xf numFmtId="0" fontId="0" fillId="9" borderId="0" xfId="0" applyFill="1" applyBorder="1"/>
    <xf numFmtId="0" fontId="0" fillId="0" borderId="0" xfId="0"/>
    <xf numFmtId="0" fontId="7" fillId="0" borderId="0" xfId="0" applyFont="1" applyFill="1" applyBorder="1" applyAlignment="1"/>
    <xf numFmtId="9" fontId="17" fillId="0" borderId="0" xfId="0" applyNumberFormat="1" applyFont="1" applyFill="1" applyBorder="1"/>
    <xf numFmtId="9" fontId="19" fillId="0" borderId="12" xfId="0" applyNumberFormat="1" applyFont="1" applyFill="1" applyBorder="1"/>
    <xf numFmtId="9" fontId="19" fillId="0" borderId="13" xfId="0" applyNumberFormat="1" applyFont="1" applyFill="1" applyBorder="1"/>
    <xf numFmtId="0" fontId="9" fillId="0" borderId="0" xfId="0" applyFont="1" applyFill="1" applyBorder="1" applyAlignment="1">
      <alignment horizontal="justify" vertical="top"/>
    </xf>
    <xf numFmtId="0" fontId="27" fillId="0" borderId="0" xfId="0" applyFont="1" applyBorder="1" applyAlignment="1">
      <alignment vertical="center"/>
    </xf>
    <xf numFmtId="0" fontId="18" fillId="0" borderId="0" xfId="0" applyFont="1" applyFill="1" applyBorder="1" applyAlignment="1">
      <alignment horizontal="justify" vertical="center"/>
    </xf>
    <xf numFmtId="0" fontId="0" fillId="0" borderId="0" xfId="0" applyFill="1" applyBorder="1" applyAlignment="1"/>
    <xf numFmtId="0" fontId="0" fillId="0" borderId="4" xfId="0" applyFill="1" applyBorder="1" applyAlignment="1"/>
    <xf numFmtId="0" fontId="0" fillId="0" borderId="12" xfId="0" applyFill="1" applyBorder="1" applyAlignment="1"/>
    <xf numFmtId="0" fontId="3" fillId="0" borderId="5" xfId="0" applyFont="1" applyFill="1" applyBorder="1" applyAlignment="1">
      <alignment vertical="top"/>
    </xf>
    <xf numFmtId="0" fontId="8" fillId="0" borderId="4" xfId="0" applyFont="1" applyFill="1" applyBorder="1" applyAlignment="1">
      <alignment vertical="top"/>
    </xf>
    <xf numFmtId="0" fontId="11" fillId="0" borderId="0" xfId="0" applyFont="1" applyFill="1" applyBorder="1" applyAlignment="1"/>
    <xf numFmtId="9" fontId="19" fillId="0" borderId="4" xfId="0" applyNumberFormat="1" applyFont="1" applyFill="1" applyBorder="1" applyAlignment="1"/>
    <xf numFmtId="0" fontId="29" fillId="0" borderId="5" xfId="0" applyFont="1" applyFill="1" applyBorder="1" applyAlignment="1">
      <alignment wrapText="1"/>
    </xf>
    <xf numFmtId="0" fontId="0" fillId="0" borderId="0" xfId="0" applyFill="1" applyBorder="1"/>
    <xf numFmtId="9" fontId="19" fillId="0" borderId="13" xfId="0" applyNumberFormat="1" applyFont="1" applyFill="1" applyBorder="1" applyAlignment="1"/>
    <xf numFmtId="0" fontId="18" fillId="0" borderId="5" xfId="0" applyFont="1" applyFill="1" applyBorder="1" applyAlignment="1">
      <alignment horizontal="left"/>
    </xf>
    <xf numFmtId="0" fontId="0" fillId="0" borderId="0" xfId="0" applyBorder="1" applyAlignment="1"/>
    <xf numFmtId="0" fontId="1" fillId="0" borderId="0" xfId="0" applyFont="1" applyFill="1" applyBorder="1" applyAlignment="1">
      <alignment horizontal="center"/>
    </xf>
    <xf numFmtId="0" fontId="22" fillId="0" borderId="0" xfId="0" applyFont="1" applyFill="1" applyBorder="1" applyAlignment="1"/>
    <xf numFmtId="0" fontId="22" fillId="0" borderId="4" xfId="0" applyFont="1" applyFill="1" applyBorder="1" applyAlignment="1"/>
    <xf numFmtId="0" fontId="22" fillId="0" borderId="0" xfId="0" applyFont="1" applyFill="1" applyBorder="1" applyAlignment="1">
      <alignment horizontal="center" vertical="center"/>
    </xf>
    <xf numFmtId="0" fontId="15" fillId="0" borderId="23" xfId="0" applyFont="1" applyBorder="1"/>
    <xf numFmtId="0" fontId="0" fillId="14" borderId="0" xfId="0" applyFill="1" applyBorder="1"/>
    <xf numFmtId="0" fontId="29" fillId="0" borderId="5" xfId="0" applyFont="1" applyFill="1" applyBorder="1" applyAlignment="1"/>
    <xf numFmtId="0" fontId="20" fillId="0" borderId="0" xfId="0" applyFont="1" applyFill="1" applyBorder="1" applyAlignment="1"/>
    <xf numFmtId="0" fontId="5" fillId="0" borderId="0" xfId="0" applyFont="1" applyAlignment="1">
      <alignment horizontal="left"/>
    </xf>
    <xf numFmtId="0" fontId="40" fillId="0" borderId="0" xfId="0" applyFont="1" applyFill="1" applyBorder="1" applyAlignment="1">
      <alignment horizontal="center" wrapText="1"/>
    </xf>
    <xf numFmtId="0" fontId="25" fillId="0" borderId="8" xfId="0" applyFont="1" applyBorder="1"/>
    <xf numFmtId="0" fontId="25" fillId="0" borderId="8" xfId="0" applyFont="1" applyFill="1" applyBorder="1"/>
    <xf numFmtId="0" fontId="5" fillId="9" borderId="12" xfId="0" applyFont="1" applyFill="1" applyBorder="1" applyAlignment="1">
      <alignment horizontal="right"/>
    </xf>
    <xf numFmtId="0" fontId="0" fillId="0" borderId="0" xfId="0"/>
    <xf numFmtId="0" fontId="0" fillId="0" borderId="0" xfId="0" applyBorder="1"/>
    <xf numFmtId="0" fontId="0" fillId="0" borderId="0" xfId="0"/>
    <xf numFmtId="0" fontId="0" fillId="0" borderId="0" xfId="0"/>
    <xf numFmtId="0" fontId="38" fillId="0" borderId="0" xfId="0" applyFont="1"/>
    <xf numFmtId="0" fontId="40" fillId="0" borderId="0" xfId="0" applyFont="1"/>
    <xf numFmtId="0" fontId="42" fillId="0" borderId="0" xfId="0" applyFont="1"/>
    <xf numFmtId="0" fontId="44" fillId="0" borderId="0" xfId="0" applyFont="1"/>
    <xf numFmtId="0" fontId="45" fillId="0" borderId="0" xfId="0" applyFont="1" applyBorder="1" applyAlignment="1">
      <alignment horizontal="center"/>
    </xf>
    <xf numFmtId="0" fontId="46" fillId="0" borderId="0" xfId="0" applyFont="1" applyBorder="1"/>
    <xf numFmtId="0" fontId="42" fillId="0" borderId="0" xfId="0" applyFont="1" applyBorder="1" applyAlignment="1">
      <alignment horizontal="center"/>
    </xf>
    <xf numFmtId="0" fontId="16" fillId="0" borderId="0" xfId="0" applyFont="1" applyFill="1"/>
    <xf numFmtId="0" fontId="16" fillId="0" borderId="0" xfId="0" applyFont="1" applyFill="1" applyBorder="1" applyAlignment="1">
      <alignment horizontal="left"/>
    </xf>
    <xf numFmtId="0" fontId="16" fillId="0" borderId="0" xfId="0" applyFont="1" applyAlignment="1"/>
    <xf numFmtId="0" fontId="40" fillId="0" borderId="0" xfId="0" applyFont="1" applyFill="1"/>
    <xf numFmtId="9" fontId="0" fillId="0" borderId="0" xfId="0" applyNumberFormat="1" applyFill="1" applyBorder="1"/>
    <xf numFmtId="0" fontId="22" fillId="0" borderId="4" xfId="0" applyFont="1" applyFill="1" applyBorder="1" applyAlignment="1">
      <alignment horizontal="center" vertical="center"/>
    </xf>
    <xf numFmtId="0" fontId="9" fillId="0" borderId="0" xfId="0" applyFont="1" applyFill="1" applyBorder="1" applyAlignment="1">
      <alignment vertical="top"/>
    </xf>
    <xf numFmtId="0" fontId="0" fillId="0" borderId="5" xfId="0" applyBorder="1"/>
    <xf numFmtId="0" fontId="0" fillId="0" borderId="0" xfId="0"/>
    <xf numFmtId="0" fontId="0" fillId="9" borderId="0" xfId="0" applyFill="1" applyBorder="1"/>
    <xf numFmtId="0" fontId="18" fillId="0" borderId="0" xfId="0" applyFont="1" applyFill="1" applyBorder="1" applyAlignment="1">
      <alignment vertical="center"/>
    </xf>
    <xf numFmtId="0" fontId="9" fillId="0" borderId="0" xfId="0" applyFont="1" applyFill="1" applyBorder="1" applyAlignment="1">
      <alignment horizontal="center"/>
    </xf>
    <xf numFmtId="0" fontId="7" fillId="0" borderId="4" xfId="0" applyFont="1" applyFill="1" applyBorder="1" applyAlignment="1">
      <alignment horizontal="center" vertical="center" textRotation="90"/>
    </xf>
    <xf numFmtId="0" fontId="9" fillId="0" borderId="0" xfId="0" applyFont="1" applyFill="1" applyBorder="1" applyAlignment="1">
      <alignment horizontal="center" vertical="center" readingOrder="1"/>
    </xf>
    <xf numFmtId="0" fontId="1" fillId="0" borderId="0" xfId="0" applyFont="1" applyFill="1" applyBorder="1" applyAlignment="1">
      <alignment horizontal="center" vertical="center" wrapText="1"/>
    </xf>
    <xf numFmtId="0" fontId="7" fillId="0" borderId="116"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9" fontId="49" fillId="0" borderId="0" xfId="0" applyNumberFormat="1" applyFont="1" applyFill="1" applyBorder="1" applyAlignment="1">
      <alignment horizontal="left" vertical="center"/>
    </xf>
    <xf numFmtId="0" fontId="49"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0" borderId="0" xfId="0" applyFont="1" applyFill="1" applyBorder="1" applyAlignment="1">
      <alignment horizontal="left" vertical="center" wrapText="1"/>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9" fontId="51" fillId="0" borderId="0" xfId="0" applyNumberFormat="1" applyFont="1" applyFill="1" applyBorder="1" applyAlignment="1">
      <alignment horizontal="center" vertical="center"/>
    </xf>
    <xf numFmtId="0" fontId="18" fillId="0" borderId="0" xfId="0" applyFont="1" applyFill="1" applyBorder="1" applyAlignment="1">
      <alignment horizontal="left" vertical="center" wrapText="1"/>
    </xf>
    <xf numFmtId="9" fontId="50" fillId="70" borderId="0" xfId="0" applyNumberFormat="1" applyFont="1" applyFill="1" applyBorder="1" applyAlignment="1">
      <alignment horizontal="center" vertical="center"/>
    </xf>
    <xf numFmtId="9" fontId="50"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6" fillId="0" borderId="0" xfId="0" applyFont="1" applyFill="1" applyBorder="1" applyAlignment="1">
      <alignment horizontal="right" vertical="center"/>
    </xf>
    <xf numFmtId="9" fontId="53" fillId="70" borderId="63" xfId="0" applyNumberFormat="1" applyFont="1" applyFill="1" applyBorder="1" applyAlignment="1">
      <alignment horizontal="center" vertical="center"/>
    </xf>
    <xf numFmtId="0" fontId="16" fillId="0" borderId="4" xfId="0" applyFont="1" applyFill="1" applyBorder="1" applyAlignment="1">
      <alignment horizontal="center"/>
    </xf>
    <xf numFmtId="0" fontId="4" fillId="0" borderId="1"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0" fontId="28" fillId="0" borderId="5" xfId="0" applyFont="1" applyFill="1" applyBorder="1" applyAlignment="1">
      <alignment horizontal="center" vertical="center"/>
    </xf>
    <xf numFmtId="0" fontId="28" fillId="0" borderId="0" xfId="0" applyFont="1" applyFill="1" applyBorder="1" applyAlignment="1">
      <alignment horizontal="center" vertical="center"/>
    </xf>
    <xf numFmtId="0" fontId="0" fillId="0" borderId="0" xfId="0" applyFont="1" applyFill="1" applyBorder="1" applyAlignment="1">
      <alignment horizontal="left"/>
    </xf>
    <xf numFmtId="9" fontId="0" fillId="0" borderId="4" xfId="0" applyNumberFormat="1" applyFill="1" applyBorder="1" applyAlignment="1"/>
    <xf numFmtId="0" fontId="7" fillId="0" borderId="5" xfId="0" applyFont="1" applyFill="1" applyBorder="1" applyAlignment="1">
      <alignment vertical="top"/>
    </xf>
    <xf numFmtId="0" fontId="7" fillId="0" borderId="0" xfId="0" applyFont="1" applyFill="1" applyBorder="1" applyAlignment="1">
      <alignment vertical="top"/>
    </xf>
    <xf numFmtId="0" fontId="18" fillId="0" borderId="0"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0" fillId="0" borderId="5" xfId="0" applyFont="1" applyFill="1" applyBorder="1" applyAlignment="1">
      <alignment vertical="top"/>
    </xf>
    <xf numFmtId="0" fontId="5" fillId="0" borderId="0" xfId="0" applyFont="1" applyBorder="1" applyAlignment="1">
      <alignment vertical="top"/>
    </xf>
    <xf numFmtId="0" fontId="9" fillId="0" borderId="5" xfId="0" applyFont="1" applyFill="1" applyBorder="1" applyAlignment="1">
      <alignment vertical="top"/>
    </xf>
    <xf numFmtId="0" fontId="9" fillId="0" borderId="11" xfId="0" applyFont="1" applyFill="1" applyBorder="1" applyAlignment="1">
      <alignment horizontal="center" vertical="top"/>
    </xf>
    <xf numFmtId="0" fontId="9" fillId="0" borderId="12" xfId="0" applyFont="1" applyFill="1" applyBorder="1" applyAlignment="1">
      <alignment horizontal="center" vertical="top"/>
    </xf>
    <xf numFmtId="0" fontId="9" fillId="0" borderId="5" xfId="0" applyFont="1" applyFill="1" applyBorder="1" applyAlignment="1"/>
    <xf numFmtId="0" fontId="8" fillId="0" borderId="0" xfId="0" applyFont="1" applyFill="1" applyBorder="1" applyAlignment="1">
      <alignment vertical="center" wrapText="1"/>
    </xf>
    <xf numFmtId="0" fontId="8" fillId="0" borderId="4" xfId="0" applyFont="1" applyFill="1" applyBorder="1" applyAlignment="1">
      <alignment vertical="center" wrapText="1"/>
    </xf>
    <xf numFmtId="9" fontId="41" fillId="0" borderId="0" xfId="0" applyNumberFormat="1" applyFont="1" applyFill="1" applyBorder="1" applyAlignment="1"/>
    <xf numFmtId="0" fontId="8" fillId="0" borderId="5" xfId="0" applyFont="1" applyFill="1" applyBorder="1" applyAlignment="1">
      <alignment vertical="center" wrapText="1"/>
    </xf>
    <xf numFmtId="9" fontId="41" fillId="0" borderId="0" xfId="0" applyNumberFormat="1" applyFont="1" applyFill="1" applyBorder="1" applyAlignment="1">
      <alignment horizontal="center" vertical="center"/>
    </xf>
    <xf numFmtId="9" fontId="0" fillId="0" borderId="0" xfId="0" applyNumberFormat="1" applyFill="1" applyBorder="1" applyAlignment="1"/>
    <xf numFmtId="0" fontId="0" fillId="0" borderId="5" xfId="0" applyBorder="1"/>
    <xf numFmtId="0" fontId="0" fillId="0" borderId="0" xfId="0"/>
    <xf numFmtId="0" fontId="18" fillId="0" borderId="0" xfId="0" applyFont="1" applyFill="1" applyBorder="1" applyAlignment="1">
      <alignment vertical="center"/>
    </xf>
    <xf numFmtId="0" fontId="7" fillId="0" borderId="4" xfId="0" applyFont="1" applyFill="1" applyBorder="1" applyAlignment="1">
      <alignment horizontal="center" vertical="center" textRotation="90"/>
    </xf>
    <xf numFmtId="0" fontId="50" fillId="0" borderId="5" xfId="0" applyFont="1" applyFill="1" applyBorder="1" applyAlignment="1">
      <alignment horizontal="left"/>
    </xf>
    <xf numFmtId="0" fontId="0" fillId="0" borderId="0" xfId="0" applyBorder="1"/>
    <xf numFmtId="0" fontId="0" fillId="0" borderId="0" xfId="0"/>
    <xf numFmtId="0" fontId="54" fillId="0" borderId="5" xfId="0" applyFont="1" applyFill="1" applyBorder="1" applyAlignment="1">
      <alignment horizontal="left" vertical="center"/>
    </xf>
    <xf numFmtId="9" fontId="32" fillId="0" borderId="0" xfId="0" applyNumberFormat="1" applyFont="1" applyFill="1" applyBorder="1"/>
    <xf numFmtId="0" fontId="55" fillId="0" borderId="0" xfId="0" applyFont="1" applyFill="1" applyBorder="1" applyAlignment="1">
      <alignment vertical="center" wrapText="1"/>
    </xf>
    <xf numFmtId="0" fontId="56" fillId="0" borderId="5" xfId="0" applyFont="1" applyFill="1" applyBorder="1" applyAlignment="1">
      <alignment wrapText="1"/>
    </xf>
    <xf numFmtId="0" fontId="0" fillId="9" borderId="0" xfId="0" applyFill="1" applyBorder="1"/>
    <xf numFmtId="0" fontId="0" fillId="0" borderId="0" xfId="0" applyBorder="1"/>
    <xf numFmtId="0" fontId="12" fillId="0" borderId="5" xfId="0" applyFont="1" applyFill="1" applyBorder="1" applyAlignment="1">
      <alignment wrapText="1"/>
    </xf>
    <xf numFmtId="0" fontId="12" fillId="0" borderId="0" xfId="0" applyFont="1" applyFill="1" applyBorder="1" applyAlignment="1">
      <alignment wrapText="1"/>
    </xf>
    <xf numFmtId="0" fontId="48" fillId="0" borderId="0" xfId="0" applyFont="1" applyFill="1" applyBorder="1" applyAlignment="1">
      <alignment horizontal="center" vertical="center"/>
    </xf>
    <xf numFmtId="0" fontId="48" fillId="0" borderId="4" xfId="0" applyFont="1" applyFill="1" applyBorder="1" applyAlignment="1">
      <alignment horizontal="center" vertical="center"/>
    </xf>
    <xf numFmtId="0" fontId="58" fillId="0" borderId="5" xfId="0" applyFont="1" applyFill="1" applyBorder="1" applyAlignment="1">
      <alignment wrapText="1"/>
    </xf>
    <xf numFmtId="0" fontId="59" fillId="9" borderId="0" xfId="0" applyFont="1" applyFill="1"/>
    <xf numFmtId="0" fontId="59" fillId="0" borderId="0" xfId="0" applyFont="1"/>
    <xf numFmtId="0" fontId="60" fillId="0" borderId="1" xfId="0" applyFont="1" applyFill="1" applyBorder="1" applyAlignment="1">
      <alignment horizontal="left"/>
    </xf>
    <xf numFmtId="0" fontId="57" fillId="0" borderId="3" xfId="0" applyFont="1" applyFill="1" applyBorder="1" applyAlignment="1">
      <alignment horizontal="center"/>
    </xf>
    <xf numFmtId="0" fontId="61" fillId="9" borderId="0" xfId="0" applyFont="1" applyFill="1" applyBorder="1" applyAlignment="1">
      <alignment horizontal="right"/>
    </xf>
    <xf numFmtId="0" fontId="61" fillId="9" borderId="0" xfId="0" applyFont="1" applyFill="1" applyBorder="1" applyAlignment="1">
      <alignment horizontal="left"/>
    </xf>
    <xf numFmtId="0" fontId="18" fillId="0" borderId="4" xfId="0" applyFont="1" applyFill="1" applyBorder="1" applyAlignment="1">
      <alignment horizontal="center" vertical="center"/>
    </xf>
    <xf numFmtId="0" fontId="7" fillId="0" borderId="4" xfId="0" applyFont="1" applyFill="1" applyBorder="1" applyAlignment="1"/>
    <xf numFmtId="0" fontId="7" fillId="0" borderId="13" xfId="0" applyFont="1" applyFill="1" applyBorder="1" applyAlignment="1"/>
    <xf numFmtId="0" fontId="0" fillId="9" borderId="2" xfId="0" applyFill="1" applyBorder="1"/>
    <xf numFmtId="0" fontId="0" fillId="0" borderId="0" xfId="0" applyFill="1" applyBorder="1"/>
    <xf numFmtId="0" fontId="0" fillId="0" borderId="5" xfId="0" applyBorder="1"/>
    <xf numFmtId="0" fontId="0" fillId="0" borderId="0" xfId="0"/>
    <xf numFmtId="0" fontId="0" fillId="0" borderId="0" xfId="0" applyBorder="1"/>
    <xf numFmtId="0" fontId="62" fillId="0" borderId="0" xfId="0" applyFont="1" applyFill="1" applyBorder="1" applyAlignment="1">
      <alignment horizontal="left" vertical="center" readingOrder="1"/>
    </xf>
    <xf numFmtId="0" fontId="0" fillId="0" borderId="0" xfId="0" applyFill="1" applyBorder="1"/>
    <xf numFmtId="0" fontId="0" fillId="0" borderId="0" xfId="0"/>
    <xf numFmtId="0" fontId="0" fillId="9" borderId="0" xfId="0" applyFill="1" applyBorder="1"/>
    <xf numFmtId="0" fontId="7" fillId="0" borderId="123" xfId="0" applyFont="1" applyFill="1" applyBorder="1" applyAlignment="1">
      <alignment horizontal="left" vertical="top"/>
    </xf>
    <xf numFmtId="0" fontId="7" fillId="0" borderId="124" xfId="0" applyFont="1" applyFill="1" applyBorder="1" applyAlignment="1">
      <alignment horizontal="center" vertical="center"/>
    </xf>
    <xf numFmtId="0" fontId="7" fillId="0" borderId="41" xfId="0" applyFont="1" applyFill="1" applyBorder="1" applyAlignment="1">
      <alignment horizontal="center" vertical="center"/>
    </xf>
    <xf numFmtId="0" fontId="48" fillId="0" borderId="15" xfId="0" applyFont="1" applyFill="1" applyBorder="1" applyAlignment="1">
      <alignment horizontal="left" vertical="center"/>
    </xf>
    <xf numFmtId="9" fontId="50" fillId="0" borderId="41" xfId="0" applyNumberFormat="1" applyFont="1" applyFill="1" applyBorder="1" applyAlignment="1">
      <alignment horizontal="center" vertical="center"/>
    </xf>
    <xf numFmtId="0" fontId="52" fillId="0" borderId="15" xfId="0" applyFont="1" applyFill="1" applyBorder="1" applyAlignment="1">
      <alignment horizontal="left" vertical="center"/>
    </xf>
    <xf numFmtId="0" fontId="50" fillId="0" borderId="41"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horizontal="center" vertical="center" wrapText="1"/>
    </xf>
    <xf numFmtId="0" fontId="48" fillId="0" borderId="41" xfId="0" applyFont="1" applyFill="1" applyBorder="1" applyAlignment="1">
      <alignment horizontal="left" vertical="center"/>
    </xf>
    <xf numFmtId="0" fontId="9" fillId="0" borderId="15" xfId="0" applyFont="1" applyFill="1" applyBorder="1" applyAlignment="1">
      <alignment horizontal="center" vertical="center" readingOrder="1"/>
    </xf>
    <xf numFmtId="0" fontId="9" fillId="0" borderId="41" xfId="0" applyFont="1" applyFill="1" applyBorder="1" applyAlignment="1">
      <alignment horizontal="center" vertical="center" readingOrder="1"/>
    </xf>
    <xf numFmtId="0" fontId="62" fillId="0" borderId="15" xfId="0" applyFont="1" applyFill="1" applyBorder="1" applyAlignment="1">
      <alignment horizontal="left" vertical="center" readingOrder="1"/>
    </xf>
    <xf numFmtId="0" fontId="9" fillId="0" borderId="60" xfId="0" applyFont="1" applyFill="1" applyBorder="1" applyAlignment="1">
      <alignment horizontal="center" vertical="center" readingOrder="1"/>
    </xf>
    <xf numFmtId="0" fontId="9" fillId="0" borderId="21" xfId="0" applyFont="1" applyFill="1" applyBorder="1" applyAlignment="1">
      <alignment horizontal="center" vertical="center" readingOrder="1"/>
    </xf>
    <xf numFmtId="0" fontId="9" fillId="0" borderId="69" xfId="0" applyFont="1" applyFill="1" applyBorder="1" applyAlignment="1">
      <alignment horizontal="center" vertical="center" readingOrder="1"/>
    </xf>
    <xf numFmtId="0" fontId="50" fillId="0" borderId="0" xfId="0" applyFont="1" applyFill="1" applyBorder="1" applyAlignment="1">
      <alignment horizontal="center" vertical="center"/>
    </xf>
    <xf numFmtId="0" fontId="47" fillId="0" borderId="0" xfId="0" applyFont="1" applyFill="1" applyBorder="1" applyAlignment="1">
      <alignment horizontal="center" vertical="center" wrapText="1"/>
    </xf>
    <xf numFmtId="0" fontId="0" fillId="0" borderId="0" xfId="0"/>
    <xf numFmtId="0" fontId="46" fillId="0" borderId="0" xfId="0" applyFont="1" applyBorder="1" applyAlignment="1">
      <alignment horizontal="center"/>
    </xf>
    <xf numFmtId="0" fontId="46" fillId="0" borderId="0" xfId="0" applyFont="1" applyBorder="1" applyAlignment="1">
      <alignment horizontal="left"/>
    </xf>
    <xf numFmtId="0" fontId="42" fillId="0" borderId="0" xfId="0" applyFont="1" applyBorder="1"/>
    <xf numFmtId="0" fontId="42" fillId="0" borderId="0" xfId="0" applyFont="1" applyFill="1"/>
    <xf numFmtId="0" fontId="42" fillId="0" borderId="0" xfId="0" applyFont="1" applyAlignment="1">
      <alignment horizontal="center" vertical="center"/>
    </xf>
    <xf numFmtId="0" fontId="40" fillId="17" borderId="0" xfId="0" applyFont="1" applyFill="1" applyAlignment="1">
      <alignment horizontal="center" vertical="center"/>
    </xf>
    <xf numFmtId="0" fontId="40" fillId="0" borderId="0" xfId="0" applyFont="1" applyAlignment="1">
      <alignment horizontal="center" vertical="center"/>
    </xf>
    <xf numFmtId="0" fontId="40" fillId="66" borderId="0" xfId="0" applyFont="1" applyFill="1" applyAlignment="1">
      <alignment horizontal="center" vertical="center"/>
    </xf>
    <xf numFmtId="0" fontId="40" fillId="67" borderId="0" xfId="0" applyFont="1" applyFill="1" applyAlignment="1">
      <alignment horizontal="center" vertical="center"/>
    </xf>
    <xf numFmtId="0" fontId="64" fillId="0" borderId="0" xfId="0" applyFont="1"/>
    <xf numFmtId="0" fontId="42" fillId="0" borderId="0" xfId="0" applyFont="1" applyFill="1" applyBorder="1" applyAlignment="1"/>
    <xf numFmtId="0" fontId="66" fillId="0" borderId="0" xfId="0" applyFont="1" applyAlignment="1">
      <alignment horizontal="left"/>
    </xf>
    <xf numFmtId="0" fontId="64" fillId="0" borderId="0" xfId="0" applyFont="1" applyAlignment="1">
      <alignment horizontal="left"/>
    </xf>
    <xf numFmtId="0" fontId="42" fillId="9" borderId="0" xfId="0" applyFont="1" applyFill="1"/>
    <xf numFmtId="0" fontId="64" fillId="9" borderId="0" xfId="0" applyFont="1" applyFill="1" applyBorder="1"/>
    <xf numFmtId="0" fontId="42" fillId="9" borderId="0" xfId="0" applyFont="1" applyFill="1" applyBorder="1"/>
    <xf numFmtId="0" fontId="65" fillId="0" borderId="1" xfId="0" applyFont="1" applyFill="1" applyBorder="1" applyAlignment="1">
      <alignment horizontal="left" wrapText="1"/>
    </xf>
    <xf numFmtId="0" fontId="65" fillId="0" borderId="2" xfId="0" applyFont="1" applyFill="1" applyBorder="1" applyAlignment="1">
      <alignment horizontal="left" wrapText="1"/>
    </xf>
    <xf numFmtId="0" fontId="72" fillId="0" borderId="2" xfId="0" applyFont="1" applyFill="1" applyBorder="1" applyAlignment="1">
      <alignment textRotation="90" wrapText="1"/>
    </xf>
    <xf numFmtId="0" fontId="65" fillId="0" borderId="2" xfId="0" applyFont="1" applyFill="1" applyBorder="1" applyAlignment="1">
      <alignment horizontal="center" wrapText="1"/>
    </xf>
    <xf numFmtId="0" fontId="72" fillId="0" borderId="3" xfId="0" applyFont="1" applyFill="1" applyBorder="1" applyAlignment="1">
      <alignment textRotation="90" wrapText="1"/>
    </xf>
    <xf numFmtId="0" fontId="73" fillId="0" borderId="0" xfId="0" applyFont="1" applyFill="1" applyBorder="1" applyAlignment="1">
      <alignment horizontal="center" vertical="top" readingOrder="1"/>
    </xf>
    <xf numFmtId="0" fontId="74" fillId="0" borderId="0" xfId="0" applyFont="1" applyFill="1" applyBorder="1"/>
    <xf numFmtId="0" fontId="69" fillId="0" borderId="0" xfId="0" applyFont="1" applyFill="1" applyBorder="1" applyAlignment="1">
      <alignment textRotation="90"/>
    </xf>
    <xf numFmtId="0" fontId="42" fillId="0" borderId="0" xfId="0" applyFont="1" applyFill="1" applyBorder="1"/>
    <xf numFmtId="0" fontId="69" fillId="0" borderId="4" xfId="0" applyFont="1" applyFill="1" applyBorder="1" applyAlignment="1">
      <alignment textRotation="90"/>
    </xf>
    <xf numFmtId="0" fontId="65" fillId="10" borderId="5" xfId="0" applyFont="1" applyFill="1" applyBorder="1" applyAlignment="1">
      <alignment horizontal="center"/>
    </xf>
    <xf numFmtId="0" fontId="39" fillId="9" borderId="0" xfId="0" applyFont="1" applyFill="1" applyAlignment="1">
      <alignment horizontal="center"/>
    </xf>
    <xf numFmtId="0" fontId="74" fillId="10" borderId="5" xfId="0" applyFont="1" applyFill="1" applyBorder="1" applyAlignment="1">
      <alignment horizontal="center"/>
    </xf>
    <xf numFmtId="0" fontId="39" fillId="0" borderId="0" xfId="0" applyFont="1" applyAlignment="1">
      <alignment horizontal="center"/>
    </xf>
    <xf numFmtId="0" fontId="42" fillId="9" borderId="0" xfId="0" applyFont="1" applyFill="1" applyAlignment="1">
      <alignment vertical="center"/>
    </xf>
    <xf numFmtId="0" fontId="42" fillId="0" borderId="0" xfId="0" applyFont="1" applyAlignment="1">
      <alignment vertical="center"/>
    </xf>
    <xf numFmtId="0" fontId="40" fillId="0" borderId="4" xfId="0" applyFont="1" applyBorder="1" applyAlignment="1"/>
    <xf numFmtId="0" fontId="42" fillId="0" borderId="4" xfId="0" applyFont="1" applyBorder="1" applyAlignment="1"/>
    <xf numFmtId="0" fontId="65" fillId="21" borderId="0" xfId="0" applyFont="1" applyFill="1" applyBorder="1" applyAlignment="1">
      <alignment horizontal="left"/>
    </xf>
    <xf numFmtId="0" fontId="65" fillId="21" borderId="4" xfId="0" applyFont="1" applyFill="1" applyBorder="1" applyAlignment="1">
      <alignment horizontal="left"/>
    </xf>
    <xf numFmtId="0" fontId="42" fillId="9" borderId="0" xfId="0" applyFont="1" applyFill="1" applyBorder="1" applyAlignment="1"/>
    <xf numFmtId="0" fontId="75" fillId="9" borderId="5" xfId="0" applyFont="1" applyFill="1" applyBorder="1" applyAlignment="1">
      <alignment horizontal="right" vertical="center" readingOrder="1"/>
    </xf>
    <xf numFmtId="0" fontId="75" fillId="9" borderId="0" xfId="0" applyFont="1" applyFill="1" applyBorder="1" applyAlignment="1">
      <alignment horizontal="right" vertical="center" readingOrder="1"/>
    </xf>
    <xf numFmtId="0" fontId="42" fillId="0" borderId="4" xfId="0" applyFont="1" applyBorder="1"/>
    <xf numFmtId="0" fontId="37" fillId="0" borderId="0" xfId="0" applyFont="1" applyBorder="1"/>
    <xf numFmtId="0" fontId="40" fillId="0" borderId="0" xfId="0" applyFont="1" applyBorder="1" applyAlignment="1"/>
    <xf numFmtId="0" fontId="42" fillId="0" borderId="0" xfId="0" applyFont="1" applyBorder="1" applyAlignment="1"/>
    <xf numFmtId="0" fontId="76" fillId="9" borderId="5" xfId="0" applyFont="1" applyFill="1" applyBorder="1"/>
    <xf numFmtId="0" fontId="40" fillId="9" borderId="0" xfId="0" applyFont="1" applyFill="1" applyBorder="1" applyAlignment="1"/>
    <xf numFmtId="0" fontId="40" fillId="0" borderId="0" xfId="0" applyFont="1" applyFill="1" applyBorder="1" applyAlignment="1"/>
    <xf numFmtId="0" fontId="42" fillId="0" borderId="4" xfId="0" applyFont="1" applyFill="1" applyBorder="1" applyAlignment="1"/>
    <xf numFmtId="0" fontId="42" fillId="0" borderId="5" xfId="0" applyFont="1" applyFill="1" applyBorder="1"/>
    <xf numFmtId="0" fontId="42" fillId="9" borderId="0" xfId="0" applyFont="1" applyFill="1" applyAlignment="1">
      <alignment horizontal="center" vertical="center"/>
    </xf>
    <xf numFmtId="0" fontId="42" fillId="0" borderId="5" xfId="0" applyFont="1" applyFill="1" applyBorder="1" applyAlignment="1">
      <alignment horizontal="center" vertical="center"/>
    </xf>
    <xf numFmtId="0" fontId="42" fillId="0" borderId="0" xfId="0" applyFont="1" applyFill="1" applyBorder="1" applyAlignment="1">
      <alignment horizontal="center" vertical="center"/>
    </xf>
    <xf numFmtId="0" fontId="42" fillId="0" borderId="11" xfId="0" applyFont="1" applyBorder="1"/>
    <xf numFmtId="0" fontId="42" fillId="0" borderId="12" xfId="0" applyFont="1" applyBorder="1"/>
    <xf numFmtId="0" fontId="40" fillId="0" borderId="12" xfId="0" applyFont="1" applyBorder="1"/>
    <xf numFmtId="0" fontId="42" fillId="0" borderId="12" xfId="0" applyFont="1" applyFill="1" applyBorder="1"/>
    <xf numFmtId="0" fontId="42" fillId="0" borderId="13" xfId="0" applyFont="1" applyFill="1" applyBorder="1"/>
    <xf numFmtId="0" fontId="79" fillId="0" borderId="5" xfId="0" applyFont="1" applyBorder="1" applyAlignment="1">
      <alignment horizontal="left" vertical="center" readingOrder="1"/>
    </xf>
    <xf numFmtId="0" fontId="73" fillId="0" borderId="0" xfId="0" applyFont="1" applyBorder="1" applyAlignment="1">
      <alignment horizontal="center" vertical="top" readingOrder="1"/>
    </xf>
    <xf numFmtId="0" fontId="74" fillId="0" borderId="0" xfId="0" applyFont="1" applyBorder="1"/>
    <xf numFmtId="0" fontId="79" fillId="0" borderId="5" xfId="0" applyFont="1" applyBorder="1" applyAlignment="1">
      <alignment horizontal="right" vertical="top" readingOrder="1"/>
    </xf>
    <xf numFmtId="0" fontId="39" fillId="0" borderId="0" xfId="0" applyFont="1" applyBorder="1"/>
    <xf numFmtId="0" fontId="42" fillId="25" borderId="0" xfId="0" applyFont="1" applyFill="1" applyBorder="1"/>
    <xf numFmtId="0" fontId="69" fillId="14" borderId="4" xfId="0" applyFont="1" applyFill="1" applyBorder="1" applyAlignment="1">
      <alignment textRotation="90"/>
    </xf>
    <xf numFmtId="0" fontId="69" fillId="0" borderId="0" xfId="0" applyFont="1" applyBorder="1" applyAlignment="1">
      <alignment vertical="top"/>
    </xf>
    <xf numFmtId="0" fontId="42" fillId="14" borderId="0" xfId="0" applyFont="1" applyFill="1" applyBorder="1"/>
    <xf numFmtId="0" fontId="71" fillId="15" borderId="0" xfId="0" applyFont="1" applyFill="1" applyAlignment="1">
      <alignment horizontal="center" vertical="center"/>
    </xf>
    <xf numFmtId="0" fontId="64" fillId="9" borderId="12" xfId="0" applyFont="1" applyFill="1" applyBorder="1"/>
    <xf numFmtId="0" fontId="64" fillId="9" borderId="12" xfId="0" applyFont="1" applyFill="1" applyBorder="1" applyAlignment="1">
      <alignment horizontal="right"/>
    </xf>
    <xf numFmtId="0" fontId="86" fillId="10" borderId="0" xfId="0" applyFont="1" applyFill="1" applyBorder="1" applyAlignment="1">
      <alignment vertical="center" wrapText="1"/>
    </xf>
    <xf numFmtId="0" fontId="88" fillId="57" borderId="40" xfId="0" applyFont="1" applyFill="1" applyBorder="1" applyAlignment="1">
      <alignment horizontal="left" vertical="center" wrapText="1" readingOrder="1"/>
    </xf>
    <xf numFmtId="0" fontId="88" fillId="14" borderId="70" xfId="0" applyFont="1" applyFill="1" applyBorder="1" applyAlignment="1">
      <alignment horizontal="left" vertical="center" wrapText="1"/>
    </xf>
    <xf numFmtId="0" fontId="89" fillId="14" borderId="40" xfId="0" applyFont="1" applyFill="1" applyBorder="1" applyAlignment="1">
      <alignment horizontal="left" vertical="center" wrapText="1"/>
    </xf>
    <xf numFmtId="0" fontId="88" fillId="14" borderId="40" xfId="0" applyFont="1" applyFill="1" applyBorder="1" applyAlignment="1">
      <alignment horizontal="left" vertical="center" wrapText="1"/>
    </xf>
    <xf numFmtId="0" fontId="88" fillId="13" borderId="70" xfId="0" applyFont="1" applyFill="1" applyBorder="1" applyAlignment="1">
      <alignment horizontal="left" vertical="center" wrapText="1"/>
    </xf>
    <xf numFmtId="0" fontId="88" fillId="79" borderId="9" xfId="0" applyFont="1" applyFill="1" applyBorder="1" applyAlignment="1">
      <alignment horizontal="left" vertical="center" wrapText="1" readingOrder="1"/>
    </xf>
    <xf numFmtId="0" fontId="88" fillId="80" borderId="31" xfId="0" applyFont="1" applyFill="1" applyBorder="1" applyAlignment="1">
      <alignment horizontal="left" vertical="center" wrapText="1" readingOrder="1"/>
    </xf>
    <xf numFmtId="0" fontId="88" fillId="17" borderId="9" xfId="0" applyFont="1" applyFill="1" applyBorder="1" applyAlignment="1">
      <alignment horizontal="left" vertical="center" wrapText="1" readingOrder="1"/>
    </xf>
    <xf numFmtId="0" fontId="88" fillId="15" borderId="95" xfId="0" applyFont="1" applyFill="1" applyBorder="1" applyAlignment="1">
      <alignment horizontal="center" vertical="center" wrapText="1" readingOrder="1"/>
    </xf>
    <xf numFmtId="0" fontId="71" fillId="36" borderId="0" xfId="0" applyFont="1" applyFill="1" applyBorder="1" applyAlignment="1">
      <alignment horizontal="center" vertical="center" readingOrder="1"/>
    </xf>
    <xf numFmtId="0" fontId="42" fillId="78" borderId="35" xfId="0" applyFont="1" applyFill="1" applyBorder="1" applyAlignment="1">
      <alignment vertical="center" wrapText="1"/>
    </xf>
    <xf numFmtId="0" fontId="42" fillId="79" borderId="42" xfId="0" applyFont="1" applyFill="1" applyBorder="1" applyAlignment="1">
      <alignment horizontal="left" vertical="center" wrapText="1"/>
    </xf>
    <xf numFmtId="0" fontId="42" fillId="17" borderId="9" xfId="0" applyFont="1" applyFill="1" applyBorder="1" applyAlignment="1">
      <alignment vertical="center"/>
    </xf>
    <xf numFmtId="0" fontId="69" fillId="0" borderId="9" xfId="0"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0" borderId="8" xfId="0" applyFont="1" applyBorder="1" applyAlignment="1">
      <alignment horizontal="center" vertical="center" wrapText="1"/>
    </xf>
    <xf numFmtId="0" fontId="69" fillId="0" borderId="9" xfId="0" applyFont="1" applyBorder="1" applyAlignment="1">
      <alignment horizontal="center" vertical="center" wrapText="1"/>
    </xf>
    <xf numFmtId="9" fontId="68" fillId="18" borderId="9" xfId="0" applyNumberFormat="1" applyFont="1" applyFill="1" applyBorder="1" applyAlignment="1">
      <alignment horizontal="center" vertical="center"/>
    </xf>
    <xf numFmtId="0" fontId="69" fillId="0" borderId="9" xfId="0" applyFont="1" applyFill="1" applyBorder="1" applyAlignment="1">
      <alignment horizontal="center" vertical="center"/>
    </xf>
    <xf numFmtId="0" fontId="69" fillId="0" borderId="42" xfId="0" applyFont="1" applyBorder="1" applyAlignment="1">
      <alignment horizontal="center" vertical="center" wrapText="1"/>
    </xf>
    <xf numFmtId="0" fontId="69" fillId="0" borderId="9" xfId="0" applyFont="1" applyBorder="1" applyAlignment="1">
      <alignment horizontal="center" vertical="center"/>
    </xf>
    <xf numFmtId="0" fontId="69" fillId="0" borderId="35" xfId="0" applyFont="1" applyBorder="1" applyAlignment="1">
      <alignment horizontal="center" vertical="center" wrapText="1"/>
    </xf>
    <xf numFmtId="0" fontId="64" fillId="9" borderId="0" xfId="0" applyFont="1" applyFill="1" applyBorder="1" applyAlignment="1">
      <alignment horizontal="right"/>
    </xf>
    <xf numFmtId="0" fontId="42" fillId="0" borderId="5" xfId="0" applyFont="1" applyBorder="1"/>
    <xf numFmtId="0" fontId="42" fillId="0" borderId="0" xfId="0" applyFont="1"/>
    <xf numFmtId="0" fontId="64" fillId="9" borderId="0" xfId="0" applyFont="1" applyFill="1"/>
    <xf numFmtId="0" fontId="40" fillId="21" borderId="0" xfId="0" applyFont="1" applyFill="1" applyBorder="1" applyAlignment="1">
      <alignment horizontal="center"/>
    </xf>
    <xf numFmtId="0" fontId="40" fillId="0" borderId="0"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0" borderId="0" xfId="0" applyFont="1" applyFill="1" applyBorder="1" applyAlignment="1">
      <alignment horizontal="justify" vertical="top" wrapText="1"/>
    </xf>
    <xf numFmtId="0" fontId="42" fillId="9" borderId="0" xfId="0" applyFont="1" applyFill="1" applyBorder="1"/>
    <xf numFmtId="0" fontId="69" fillId="0" borderId="5" xfId="0" applyFont="1" applyFill="1" applyBorder="1" applyAlignment="1">
      <alignment vertical="top" wrapText="1"/>
    </xf>
    <xf numFmtId="0" fontId="37" fillId="0" borderId="5" xfId="0" applyFont="1" applyFill="1" applyBorder="1" applyAlignment="1">
      <alignment horizontal="left" vertical="top"/>
    </xf>
    <xf numFmtId="0" fontId="37" fillId="0" borderId="5" xfId="0" applyFont="1" applyFill="1" applyBorder="1" applyAlignment="1">
      <alignment vertical="top"/>
    </xf>
    <xf numFmtId="0" fontId="72" fillId="0" borderId="0" xfId="0" applyFont="1" applyFill="1" applyBorder="1" applyAlignment="1"/>
    <xf numFmtId="0" fontId="42" fillId="0" borderId="41" xfId="0" applyFont="1" applyFill="1" applyBorder="1"/>
    <xf numFmtId="0" fontId="72" fillId="20" borderId="20" xfId="0" applyFont="1" applyFill="1" applyBorder="1" applyAlignment="1"/>
    <xf numFmtId="0" fontId="42" fillId="20" borderId="20" xfId="0" applyFont="1" applyFill="1" applyBorder="1"/>
    <xf numFmtId="0" fontId="42" fillId="20" borderId="73" xfId="0" applyFont="1" applyFill="1" applyBorder="1"/>
    <xf numFmtId="0" fontId="69" fillId="0" borderId="0" xfId="0" applyFont="1" applyFill="1" applyBorder="1" applyAlignment="1">
      <alignment vertical="top" wrapText="1"/>
    </xf>
    <xf numFmtId="0" fontId="42" fillId="20" borderId="42" xfId="0" applyFont="1" applyFill="1" applyBorder="1"/>
    <xf numFmtId="0" fontId="42" fillId="20" borderId="22" xfId="0" applyFont="1" applyFill="1" applyBorder="1"/>
    <xf numFmtId="0" fontId="42" fillId="20" borderId="55" xfId="0" applyFont="1" applyFill="1" applyBorder="1"/>
    <xf numFmtId="0" fontId="42" fillId="0" borderId="4" xfId="0" applyFont="1" applyFill="1" applyBorder="1"/>
    <xf numFmtId="0" fontId="42" fillId="20" borderId="35" xfId="0" applyFont="1" applyFill="1" applyBorder="1"/>
    <xf numFmtId="0" fontId="42" fillId="20" borderId="24" xfId="0" applyFont="1" applyFill="1" applyBorder="1"/>
    <xf numFmtId="0" fontId="42" fillId="20" borderId="36" xfId="0" applyFont="1" applyFill="1" applyBorder="1"/>
    <xf numFmtId="9" fontId="94" fillId="18" borderId="30" xfId="0" applyNumberFormat="1" applyFont="1" applyFill="1" applyBorder="1"/>
    <xf numFmtId="9" fontId="67" fillId="14" borderId="0" xfId="0" applyNumberFormat="1" applyFont="1" applyFill="1" applyBorder="1"/>
    <xf numFmtId="0" fontId="72" fillId="14" borderId="37" xfId="0" applyFont="1" applyFill="1" applyBorder="1" applyAlignment="1"/>
    <xf numFmtId="0" fontId="42" fillId="14" borderId="24" xfId="0" applyFont="1" applyFill="1" applyBorder="1"/>
    <xf numFmtId="0" fontId="42" fillId="14" borderId="36" xfId="0" applyFont="1" applyFill="1" applyBorder="1"/>
    <xf numFmtId="9" fontId="67" fillId="18" borderId="30" xfId="0" applyNumberFormat="1" applyFont="1" applyFill="1" applyBorder="1"/>
    <xf numFmtId="0" fontId="64" fillId="36" borderId="0" xfId="0" applyFont="1" applyFill="1" applyAlignment="1">
      <alignment horizontal="center"/>
    </xf>
    <xf numFmtId="0" fontId="69" fillId="0" borderId="11" xfId="0" applyFont="1" applyFill="1" applyBorder="1" applyAlignment="1">
      <alignment horizontal="left" vertical="center" wrapText="1"/>
    </xf>
    <xf numFmtId="0" fontId="69" fillId="0" borderId="12" xfId="0" applyFont="1" applyFill="1" applyBorder="1" applyAlignment="1">
      <alignment horizontal="left" vertical="center" wrapText="1"/>
    </xf>
    <xf numFmtId="0" fontId="42" fillId="0" borderId="12" xfId="0" applyFont="1" applyFill="1" applyBorder="1" applyAlignment="1">
      <alignment horizontal="left" vertical="center" wrapText="1"/>
    </xf>
    <xf numFmtId="0" fontId="42" fillId="0" borderId="13" xfId="0" applyFont="1" applyFill="1" applyBorder="1" applyAlignment="1">
      <alignment horizontal="left" vertical="center" wrapText="1"/>
    </xf>
    <xf numFmtId="0" fontId="40" fillId="0" borderId="0" xfId="0" applyFont="1" applyFill="1" applyBorder="1"/>
    <xf numFmtId="0" fontId="42" fillId="25" borderId="18" xfId="0" applyFont="1" applyFill="1" applyBorder="1" applyAlignment="1"/>
    <xf numFmtId="0" fontId="42" fillId="14" borderId="12" xfId="0" applyFont="1" applyFill="1" applyBorder="1" applyAlignment="1"/>
    <xf numFmtId="0" fontId="75" fillId="9" borderId="0" xfId="0" applyFont="1" applyFill="1" applyBorder="1" applyAlignment="1">
      <alignment horizontal="right"/>
    </xf>
    <xf numFmtId="0" fontId="42" fillId="0" borderId="22" xfId="0" applyFont="1" applyBorder="1" applyAlignment="1"/>
    <xf numFmtId="0" fontId="0" fillId="0" borderId="0" xfId="0"/>
    <xf numFmtId="0" fontId="0" fillId="0" borderId="0" xfId="0" applyBorder="1"/>
    <xf numFmtId="0" fontId="38" fillId="0" borderId="24" xfId="0" applyFont="1" applyFill="1" applyBorder="1" applyAlignment="1">
      <alignment horizontal="left"/>
    </xf>
    <xf numFmtId="9" fontId="68" fillId="18" borderId="30" xfId="0" applyNumberFormat="1" applyFont="1" applyFill="1" applyBorder="1" applyAlignment="1"/>
    <xf numFmtId="0" fontId="69" fillId="0" borderId="64" xfId="0" applyFont="1" applyBorder="1" applyAlignment="1">
      <alignment horizontal="left"/>
    </xf>
    <xf numFmtId="0" fontId="100" fillId="0" borderId="64" xfId="0" applyFont="1" applyBorder="1" applyAlignment="1"/>
    <xf numFmtId="0" fontId="71" fillId="36" borderId="0" xfId="0" applyFont="1" applyFill="1" applyAlignment="1">
      <alignment horizontal="center"/>
    </xf>
    <xf numFmtId="0" fontId="42" fillId="10" borderId="0" xfId="0" applyFont="1" applyFill="1" applyBorder="1"/>
    <xf numFmtId="0" fontId="101" fillId="10" borderId="0" xfId="0" applyFont="1" applyFill="1" applyBorder="1" applyAlignment="1">
      <alignment horizontal="right"/>
    </xf>
    <xf numFmtId="0" fontId="71" fillId="10" borderId="0" xfId="0" applyFont="1" applyFill="1" applyAlignment="1">
      <alignment horizontal="center"/>
    </xf>
    <xf numFmtId="9" fontId="68" fillId="18" borderId="44" xfId="0" applyNumberFormat="1" applyFont="1" applyFill="1" applyBorder="1" applyAlignment="1"/>
    <xf numFmtId="0" fontId="38" fillId="51" borderId="25" xfId="0" applyFont="1" applyFill="1" applyBorder="1" applyAlignment="1">
      <alignment horizontal="left"/>
    </xf>
    <xf numFmtId="0" fontId="38" fillId="51" borderId="25" xfId="0" applyFont="1" applyFill="1" applyBorder="1" applyAlignment="1"/>
    <xf numFmtId="0" fontId="69" fillId="0" borderId="5" xfId="0" applyFont="1" applyBorder="1" applyAlignment="1">
      <alignment horizontal="left"/>
    </xf>
    <xf numFmtId="0" fontId="69" fillId="0" borderId="0" xfId="0" applyFont="1" applyFill="1" applyBorder="1" applyAlignment="1">
      <alignment horizontal="center" vertical="center"/>
    </xf>
    <xf numFmtId="0" fontId="69" fillId="0" borderId="4" xfId="0" applyFont="1" applyFill="1" applyBorder="1" applyAlignment="1">
      <alignment horizontal="center" vertical="center"/>
    </xf>
    <xf numFmtId="0" fontId="69" fillId="0" borderId="5" xfId="0" applyFont="1" applyBorder="1" applyAlignment="1">
      <alignment horizontal="left" vertical="center"/>
    </xf>
    <xf numFmtId="0" fontId="42" fillId="0" borderId="12" xfId="0" applyFont="1" applyBorder="1" applyAlignment="1"/>
    <xf numFmtId="0" fontId="42" fillId="0" borderId="12" xfId="0" applyFont="1" applyFill="1" applyBorder="1" applyAlignment="1"/>
    <xf numFmtId="0" fontId="69" fillId="0" borderId="12" xfId="0" applyFont="1" applyFill="1" applyBorder="1" applyAlignment="1">
      <alignment horizontal="center" vertical="center"/>
    </xf>
    <xf numFmtId="0" fontId="69" fillId="0" borderId="13" xfId="0" applyFont="1" applyFill="1" applyBorder="1" applyAlignment="1">
      <alignment horizontal="center" vertical="center"/>
    </xf>
    <xf numFmtId="0" fontId="42" fillId="10" borderId="0" xfId="0" applyFont="1" applyFill="1"/>
    <xf numFmtId="0" fontId="64" fillId="10" borderId="0" xfId="0" applyFont="1" applyFill="1" applyAlignment="1">
      <alignment horizontal="center"/>
    </xf>
    <xf numFmtId="0" fontId="69" fillId="0" borderId="5" xfId="0" applyFont="1" applyBorder="1" applyAlignment="1"/>
    <xf numFmtId="0" fontId="101" fillId="0" borderId="0" xfId="0" applyFont="1" applyFill="1" applyBorder="1" applyAlignment="1">
      <alignment horizontal="right"/>
    </xf>
    <xf numFmtId="0" fontId="63" fillId="0" borderId="5" xfId="0" applyFont="1" applyBorder="1" applyAlignment="1">
      <alignment horizontal="left" vertical="center"/>
    </xf>
    <xf numFmtId="0" fontId="69" fillId="0" borderId="0" xfId="0" applyFont="1" applyBorder="1" applyAlignment="1">
      <alignment horizontal="center" vertical="center"/>
    </xf>
    <xf numFmtId="0" fontId="80" fillId="0" borderId="0" xfId="0" applyFont="1" applyBorder="1" applyAlignment="1"/>
    <xf numFmtId="0" fontId="69" fillId="0" borderId="0" xfId="0" applyFont="1" applyFill="1" applyBorder="1" applyAlignment="1">
      <alignment wrapText="1"/>
    </xf>
    <xf numFmtId="0" fontId="42" fillId="0" borderId="5" xfId="0" applyFont="1" applyBorder="1" applyAlignment="1"/>
    <xf numFmtId="0" fontId="72" fillId="13" borderId="19" xfId="0" applyFont="1" applyFill="1" applyBorder="1" applyAlignment="1"/>
    <xf numFmtId="0" fontId="42" fillId="13" borderId="20" xfId="0" applyFont="1" applyFill="1" applyBorder="1" applyAlignment="1"/>
    <xf numFmtId="0" fontId="42" fillId="13" borderId="73" xfId="0" applyFont="1" applyFill="1" applyBorder="1" applyAlignment="1"/>
    <xf numFmtId="0" fontId="42" fillId="13" borderId="19" xfId="0" applyFont="1" applyFill="1" applyBorder="1" applyAlignment="1"/>
    <xf numFmtId="0" fontId="42" fillId="13" borderId="18" xfId="0" applyFont="1" applyFill="1" applyBorder="1" applyAlignment="1"/>
    <xf numFmtId="9" fontId="94" fillId="18" borderId="85" xfId="0" applyNumberFormat="1" applyFont="1" applyFill="1" applyBorder="1" applyAlignment="1"/>
    <xf numFmtId="9" fontId="94" fillId="18" borderId="7" xfId="0" applyNumberFormat="1" applyFont="1" applyFill="1" applyBorder="1" applyAlignment="1"/>
    <xf numFmtId="9" fontId="94" fillId="0" borderId="4" xfId="0" applyNumberFormat="1" applyFont="1" applyFill="1" applyBorder="1" applyAlignment="1"/>
    <xf numFmtId="0" fontId="42" fillId="0" borderId="5" xfId="0" applyFont="1" applyFill="1" applyBorder="1" applyAlignment="1"/>
    <xf numFmtId="0" fontId="42" fillId="10" borderId="0" xfId="0" applyFont="1" applyFill="1" applyBorder="1" applyAlignment="1"/>
    <xf numFmtId="9" fontId="94" fillId="10" borderId="4" xfId="0" applyNumberFormat="1" applyFont="1" applyFill="1" applyBorder="1" applyAlignment="1"/>
    <xf numFmtId="0" fontId="42" fillId="25" borderId="0" xfId="0" applyFont="1" applyFill="1" applyBorder="1" applyAlignment="1"/>
    <xf numFmtId="0" fontId="72" fillId="25" borderId="6" xfId="0" applyFont="1" applyFill="1" applyBorder="1" applyAlignment="1"/>
    <xf numFmtId="0" fontId="42" fillId="0" borderId="11" xfId="0" applyFont="1" applyBorder="1" applyAlignment="1"/>
    <xf numFmtId="0" fontId="72" fillId="14" borderId="74" xfId="0" applyFont="1" applyFill="1" applyBorder="1" applyAlignment="1"/>
    <xf numFmtId="0" fontId="42" fillId="14" borderId="63" xfId="0" applyFont="1" applyFill="1" applyBorder="1" applyAlignment="1"/>
    <xf numFmtId="0" fontId="42" fillId="14" borderId="27" xfId="0" applyFont="1" applyFill="1" applyBorder="1" applyAlignment="1"/>
    <xf numFmtId="9" fontId="94" fillId="18" borderId="26" xfId="0" applyNumberFormat="1" applyFont="1" applyFill="1" applyBorder="1" applyAlignment="1"/>
    <xf numFmtId="1" fontId="71" fillId="36" borderId="0" xfId="0" quotePrefix="1" applyNumberFormat="1" applyFont="1" applyFill="1" applyBorder="1" applyAlignment="1">
      <alignment horizontal="center"/>
    </xf>
    <xf numFmtId="0" fontId="81" fillId="15" borderId="9" xfId="0" quotePrefix="1" applyNumberFormat="1" applyFont="1" applyFill="1" applyBorder="1" applyAlignment="1">
      <alignment horizontal="center" vertical="center" wrapText="1"/>
    </xf>
    <xf numFmtId="0" fontId="81" fillId="15" borderId="9" xfId="0" applyNumberFormat="1" applyFont="1" applyFill="1" applyBorder="1" applyAlignment="1">
      <alignment horizontal="center" vertical="center" wrapText="1"/>
    </xf>
    <xf numFmtId="0" fontId="2" fillId="0" borderId="9" xfId="0" applyFont="1" applyBorder="1" applyAlignment="1">
      <alignment horizontal="center" vertical="center" wrapText="1" readingOrder="1"/>
    </xf>
    <xf numFmtId="0" fontId="81" fillId="16" borderId="9" xfId="0" applyFont="1" applyFill="1" applyBorder="1" applyAlignment="1">
      <alignment horizontal="center" vertical="center" wrapText="1" readingOrder="1"/>
    </xf>
    <xf numFmtId="0" fontId="38" fillId="16" borderId="9" xfId="0" applyFont="1" applyFill="1" applyBorder="1" applyAlignment="1">
      <alignment horizontal="center" vertical="center"/>
    </xf>
    <xf numFmtId="0" fontId="34" fillId="0" borderId="9" xfId="0" applyFont="1" applyBorder="1" applyAlignment="1">
      <alignment horizontal="center" vertical="center" wrapText="1" readingOrder="1"/>
    </xf>
    <xf numFmtId="0" fontId="40" fillId="25" borderId="0" xfId="0" applyFont="1" applyFill="1" applyBorder="1" applyAlignment="1">
      <alignment horizontal="center" vertical="center"/>
    </xf>
    <xf numFmtId="0" fontId="40" fillId="14" borderId="0" xfId="0" applyFont="1" applyFill="1" applyBorder="1" applyAlignment="1">
      <alignment horizontal="center" vertical="center"/>
    </xf>
    <xf numFmtId="0" fontId="39" fillId="25" borderId="0" xfId="0" applyFont="1" applyFill="1" applyBorder="1" applyAlignment="1"/>
    <xf numFmtId="0" fontId="69" fillId="14" borderId="0" xfId="0" applyFont="1" applyFill="1" applyBorder="1" applyAlignment="1"/>
    <xf numFmtId="0" fontId="42" fillId="25" borderId="40" xfId="0" applyFont="1" applyFill="1" applyBorder="1"/>
    <xf numFmtId="0" fontId="72" fillId="25" borderId="8" xfId="0" applyFont="1" applyFill="1" applyBorder="1" applyAlignment="1">
      <alignment vertical="center" textRotation="90" wrapText="1"/>
    </xf>
    <xf numFmtId="0" fontId="72" fillId="14" borderId="8" xfId="0" applyFont="1" applyFill="1" applyBorder="1" applyAlignment="1">
      <alignment vertical="center" textRotation="90" wrapText="1"/>
    </xf>
    <xf numFmtId="0" fontId="72" fillId="39" borderId="8" xfId="0" applyFont="1" applyFill="1" applyBorder="1" applyAlignment="1">
      <alignment horizontal="center" textRotation="90" wrapText="1"/>
    </xf>
    <xf numFmtId="0" fontId="72" fillId="14" borderId="93" xfId="0" applyFont="1" applyFill="1" applyBorder="1" applyAlignment="1">
      <alignment horizontal="center" textRotation="90" wrapText="1"/>
    </xf>
    <xf numFmtId="0" fontId="34" fillId="0" borderId="12" xfId="0" applyFont="1" applyBorder="1" applyAlignment="1">
      <alignment horizontal="right" vertical="top" wrapText="1" readingOrder="1"/>
    </xf>
    <xf numFmtId="0" fontId="34" fillId="0" borderId="11" xfId="0" applyFont="1" applyBorder="1" applyAlignment="1">
      <alignment horizontal="left" vertical="top" wrapText="1" readingOrder="1"/>
    </xf>
    <xf numFmtId="0" fontId="34" fillId="0" borderId="12" xfId="0" applyFont="1" applyBorder="1" applyAlignment="1">
      <alignment vertical="top" wrapText="1" readingOrder="1"/>
    </xf>
    <xf numFmtId="0" fontId="40" fillId="0" borderId="12" xfId="0" applyFont="1" applyBorder="1" applyAlignment="1">
      <alignment wrapText="1"/>
    </xf>
    <xf numFmtId="0" fontId="88" fillId="0" borderId="36" xfId="0" applyFont="1" applyFill="1" applyBorder="1" applyAlignment="1">
      <alignment horizontal="center" vertical="center" wrapText="1" readingOrder="1"/>
    </xf>
    <xf numFmtId="9" fontId="84" fillId="18" borderId="9" xfId="0" applyNumberFormat="1" applyFont="1" applyFill="1" applyBorder="1" applyAlignment="1">
      <alignment horizontal="center" vertical="center"/>
    </xf>
    <xf numFmtId="9" fontId="84" fillId="18" borderId="68" xfId="0" applyNumberFormat="1" applyFont="1" applyFill="1" applyBorder="1" applyAlignment="1">
      <alignment horizontal="center" vertical="center"/>
    </xf>
    <xf numFmtId="0" fontId="38" fillId="0" borderId="9" xfId="0" applyFont="1" applyBorder="1" applyAlignment="1">
      <alignment horizontal="center" vertical="center" wrapText="1" readingOrder="1"/>
    </xf>
    <xf numFmtId="0" fontId="88" fillId="15" borderId="20" xfId="0" applyFont="1" applyFill="1" applyBorder="1" applyAlignment="1">
      <alignment horizontal="center" vertical="center" wrapText="1" readingOrder="1"/>
    </xf>
    <xf numFmtId="0" fontId="69" fillId="16" borderId="9" xfId="0" applyFont="1" applyFill="1" applyBorder="1" applyAlignment="1">
      <alignment horizontal="center" vertical="center" textRotation="90" wrapText="1"/>
    </xf>
    <xf numFmtId="0" fontId="72" fillId="11" borderId="9"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42" fillId="0" borderId="9" xfId="0" applyFont="1" applyFill="1" applyBorder="1" applyAlignment="1">
      <alignment horizontal="center" vertical="center"/>
    </xf>
    <xf numFmtId="0" fontId="42" fillId="0" borderId="5" xfId="0" applyFont="1" applyFill="1" applyBorder="1" applyAlignment="1">
      <alignment horizontal="left" vertical="center"/>
    </xf>
    <xf numFmtId="0" fontId="42" fillId="0" borderId="4" xfId="0" applyFont="1" applyFill="1" applyBorder="1" applyAlignment="1">
      <alignment horizontal="center"/>
    </xf>
    <xf numFmtId="0" fontId="72" fillId="0" borderId="4" xfId="0" applyFont="1" applyFill="1" applyBorder="1" applyAlignment="1">
      <alignment horizontal="center" vertical="center" wrapText="1"/>
    </xf>
    <xf numFmtId="0" fontId="74" fillId="11" borderId="31" xfId="0" applyFont="1" applyFill="1" applyBorder="1" applyAlignment="1">
      <alignment horizontal="center" vertical="center" wrapText="1"/>
    </xf>
    <xf numFmtId="0" fontId="38" fillId="11" borderId="43" xfId="0" applyFont="1" applyFill="1" applyBorder="1" applyAlignment="1">
      <alignment horizontal="right" vertical="center"/>
    </xf>
    <xf numFmtId="0" fontId="42" fillId="0" borderId="43" xfId="0" applyFont="1" applyBorder="1" applyAlignment="1">
      <alignment horizontal="right"/>
    </xf>
    <xf numFmtId="0" fontId="69" fillId="0" borderId="8" xfId="0" applyFont="1" applyFill="1" applyBorder="1" applyAlignment="1">
      <alignment horizontal="center" vertical="center" wrapText="1"/>
    </xf>
    <xf numFmtId="0" fontId="69" fillId="0" borderId="42" xfId="0" applyFont="1" applyFill="1" applyBorder="1" applyAlignment="1">
      <alignment horizontal="center" vertical="center" wrapText="1"/>
    </xf>
    <xf numFmtId="0" fontId="72" fillId="59" borderId="9" xfId="0" applyFont="1" applyFill="1" applyBorder="1" applyAlignment="1">
      <alignment horizontal="center" vertical="center" wrapText="1"/>
    </xf>
    <xf numFmtId="0" fontId="69" fillId="25" borderId="9" xfId="0" applyFont="1" applyFill="1" applyBorder="1" applyAlignment="1">
      <alignment horizontal="center" vertical="center"/>
    </xf>
    <xf numFmtId="0" fontId="69" fillId="14" borderId="9" xfId="0" applyFont="1" applyFill="1" applyBorder="1" applyAlignment="1">
      <alignment horizontal="center" vertical="center"/>
    </xf>
    <xf numFmtId="0" fontId="69" fillId="13" borderId="9" xfId="0" applyFont="1" applyFill="1" applyBorder="1" applyAlignment="1">
      <alignment horizontal="center" vertical="center"/>
    </xf>
    <xf numFmtId="0" fontId="69" fillId="13" borderId="30" xfId="0" applyFont="1" applyFill="1" applyBorder="1" applyAlignment="1">
      <alignment horizontal="center" vertical="center"/>
    </xf>
    <xf numFmtId="9" fontId="68" fillId="18" borderId="30" xfId="0" applyNumberFormat="1" applyFont="1" applyFill="1" applyBorder="1" applyAlignment="1">
      <alignment horizontal="center" vertical="center"/>
    </xf>
    <xf numFmtId="9" fontId="68" fillId="18" borderId="48" xfId="0" applyNumberFormat="1" applyFont="1" applyFill="1" applyBorder="1" applyAlignment="1">
      <alignment horizontal="center" vertical="center"/>
    </xf>
    <xf numFmtId="9" fontId="68" fillId="18" borderId="68" xfId="0" applyNumberFormat="1" applyFont="1" applyFill="1" applyBorder="1" applyAlignment="1">
      <alignment horizontal="center" vertical="center"/>
    </xf>
    <xf numFmtId="0" fontId="42" fillId="25" borderId="9" xfId="0" applyFont="1" applyFill="1" applyBorder="1" applyAlignment="1">
      <alignment horizontal="center" vertical="center"/>
    </xf>
    <xf numFmtId="0" fontId="42" fillId="14" borderId="30" xfId="0" applyFont="1" applyFill="1" applyBorder="1" applyAlignment="1">
      <alignment horizontal="center" vertical="center"/>
    </xf>
    <xf numFmtId="0" fontId="42" fillId="0" borderId="35" xfId="0" applyFont="1" applyFill="1" applyBorder="1" applyAlignment="1">
      <alignment horizontal="center" vertical="center"/>
    </xf>
    <xf numFmtId="0" fontId="42" fillId="0" borderId="9" xfId="0" applyFont="1" applyBorder="1" applyAlignment="1">
      <alignment horizontal="center" vertical="center"/>
    </xf>
    <xf numFmtId="0" fontId="42" fillId="25" borderId="0" xfId="0" applyFont="1" applyFill="1" applyBorder="1" applyAlignment="1">
      <alignment horizontal="left" vertical="center"/>
    </xf>
    <xf numFmtId="9" fontId="67" fillId="18" borderId="9" xfId="0" applyNumberFormat="1" applyFont="1" applyFill="1" applyBorder="1" applyAlignment="1">
      <alignment horizontal="left" vertical="center"/>
    </xf>
    <xf numFmtId="0" fontId="64" fillId="9" borderId="0" xfId="0" applyFont="1" applyFill="1" applyBorder="1" applyAlignment="1">
      <alignment horizontal="left" vertical="center"/>
    </xf>
    <xf numFmtId="0" fontId="42" fillId="9" borderId="0" xfId="0" applyFont="1" applyFill="1" applyAlignment="1">
      <alignment horizontal="left" vertical="center"/>
    </xf>
    <xf numFmtId="0" fontId="64" fillId="9" borderId="12" xfId="0" applyFont="1" applyFill="1" applyBorder="1" applyAlignment="1">
      <alignment horizontal="left" vertical="center"/>
    </xf>
    <xf numFmtId="0" fontId="64" fillId="25" borderId="0" xfId="0" applyFont="1" applyFill="1" applyBorder="1" applyAlignment="1">
      <alignment horizontal="left" vertical="center"/>
    </xf>
    <xf numFmtId="0" fontId="42" fillId="25" borderId="0" xfId="0" applyFont="1" applyFill="1" applyBorder="1" applyAlignment="1">
      <alignment horizontal="left" vertical="center" textRotation="90"/>
    </xf>
    <xf numFmtId="0" fontId="42" fillId="14" borderId="4" xfId="0" applyFont="1" applyFill="1" applyBorder="1" applyAlignment="1">
      <alignment horizontal="left" vertical="center"/>
    </xf>
    <xf numFmtId="0" fontId="42" fillId="39" borderId="0" xfId="0" applyFont="1" applyFill="1" applyBorder="1" applyAlignment="1">
      <alignment horizontal="left" vertical="center"/>
    </xf>
    <xf numFmtId="0" fontId="42" fillId="39" borderId="22" xfId="0" applyFont="1" applyFill="1" applyBorder="1" applyAlignment="1">
      <alignment horizontal="left" vertical="center"/>
    </xf>
    <xf numFmtId="9" fontId="67" fillId="18" borderId="68" xfId="0" applyNumberFormat="1" applyFont="1" applyFill="1" applyBorder="1" applyAlignment="1">
      <alignment horizontal="left" vertical="center"/>
    </xf>
    <xf numFmtId="0" fontId="71" fillId="36" borderId="0" xfId="0" applyFont="1" applyFill="1" applyBorder="1" applyAlignment="1">
      <alignment horizontal="left" vertical="center"/>
    </xf>
    <xf numFmtId="0" fontId="42" fillId="14" borderId="0" xfId="0" applyFont="1" applyFill="1" applyBorder="1" applyAlignment="1">
      <alignment horizontal="left" vertical="center"/>
    </xf>
    <xf numFmtId="0" fontId="42" fillId="14" borderId="12" xfId="0" applyFont="1" applyFill="1" applyBorder="1" applyAlignment="1">
      <alignment horizontal="left" vertical="center"/>
    </xf>
    <xf numFmtId="0" fontId="42" fillId="25" borderId="22" xfId="0" applyFont="1" applyFill="1" applyBorder="1" applyAlignment="1">
      <alignment horizontal="center" vertical="center"/>
    </xf>
    <xf numFmtId="0" fontId="42" fillId="14" borderId="89" xfId="0" applyFont="1" applyFill="1" applyBorder="1" applyAlignment="1">
      <alignment horizontal="center" vertical="center"/>
    </xf>
    <xf numFmtId="0" fontId="38" fillId="0" borderId="24" xfId="0" applyFont="1" applyFill="1" applyBorder="1" applyAlignment="1">
      <alignment horizontal="right"/>
    </xf>
    <xf numFmtId="0" fontId="64" fillId="0" borderId="24" xfId="0" applyFont="1" applyBorder="1" applyAlignment="1">
      <alignment horizontal="right"/>
    </xf>
    <xf numFmtId="9" fontId="68" fillId="18" borderId="9" xfId="0" applyNumberFormat="1" applyFont="1" applyFill="1" applyBorder="1" applyAlignment="1"/>
    <xf numFmtId="0" fontId="98" fillId="0" borderId="64" xfId="0" applyFont="1" applyBorder="1" applyAlignment="1">
      <alignment horizontal="left" vertical="center"/>
    </xf>
    <xf numFmtId="0" fontId="38" fillId="0" borderId="24" xfId="0" applyFont="1" applyFill="1" applyBorder="1" applyAlignment="1">
      <alignment horizontal="left" vertical="center"/>
    </xf>
    <xf numFmtId="0" fontId="38" fillId="0" borderId="24" xfId="0" applyFont="1" applyFill="1" applyBorder="1" applyAlignment="1">
      <alignment horizontal="right" vertical="center"/>
    </xf>
    <xf numFmtId="0" fontId="64" fillId="0" borderId="4" xfId="0" applyFont="1" applyFill="1" applyBorder="1" applyAlignment="1">
      <alignment horizontal="center"/>
    </xf>
    <xf numFmtId="0" fontId="69" fillId="9" borderId="9" xfId="0" applyFont="1" applyFill="1" applyBorder="1" applyAlignment="1"/>
    <xf numFmtId="0" fontId="0" fillId="9" borderId="0" xfId="0" applyFill="1" applyBorder="1"/>
    <xf numFmtId="0" fontId="88" fillId="15" borderId="94" xfId="0" applyFont="1" applyFill="1" applyBorder="1" applyAlignment="1">
      <alignment horizontal="center" vertical="center" wrapText="1" readingOrder="1"/>
    </xf>
    <xf numFmtId="0" fontId="88" fillId="0" borderId="8" xfId="0" applyFont="1" applyBorder="1" applyAlignment="1">
      <alignment horizontal="center" vertical="center" wrapText="1" readingOrder="1"/>
    </xf>
    <xf numFmtId="0" fontId="88" fillId="0" borderId="10" xfId="0" applyFont="1" applyBorder="1" applyAlignment="1">
      <alignment horizontal="center" vertical="center" wrapText="1" readingOrder="1"/>
    </xf>
    <xf numFmtId="0" fontId="92" fillId="15" borderId="90" xfId="0" applyFont="1" applyFill="1" applyBorder="1" applyAlignment="1">
      <alignment horizontal="center" vertical="center" wrapText="1" readingOrder="1"/>
    </xf>
    <xf numFmtId="0" fontId="88" fillId="57" borderId="31" xfId="0" applyFont="1" applyFill="1" applyBorder="1" applyAlignment="1">
      <alignment horizontal="left" vertical="center" wrapText="1" readingOrder="1"/>
    </xf>
    <xf numFmtId="0" fontId="88" fillId="14" borderId="31" xfId="0" applyFont="1" applyFill="1" applyBorder="1" applyAlignment="1">
      <alignment horizontal="left" vertical="center" wrapText="1"/>
    </xf>
    <xf numFmtId="0" fontId="89" fillId="14" borderId="49" xfId="0" applyFont="1" applyFill="1" applyBorder="1" applyAlignment="1">
      <alignment horizontal="left" vertical="center" wrapText="1"/>
    </xf>
    <xf numFmtId="0" fontId="89" fillId="14" borderId="8" xfId="0" applyFont="1" applyFill="1" applyBorder="1" applyAlignment="1">
      <alignment horizontal="left" vertical="center" wrapText="1"/>
    </xf>
    <xf numFmtId="0" fontId="88" fillId="14" borderId="49" xfId="0" applyFont="1" applyFill="1" applyBorder="1" applyAlignment="1">
      <alignment horizontal="left" vertical="center" wrapText="1"/>
    </xf>
    <xf numFmtId="0" fontId="88" fillId="13" borderId="31" xfId="0" applyFont="1" applyFill="1" applyBorder="1" applyAlignment="1">
      <alignment horizontal="left" vertical="center" wrapText="1"/>
    </xf>
    <xf numFmtId="0" fontId="88" fillId="13" borderId="8" xfId="0" applyFont="1" applyFill="1" applyBorder="1" applyAlignment="1">
      <alignment horizontal="left" vertical="center" wrapText="1"/>
    </xf>
    <xf numFmtId="0" fontId="88" fillId="17" borderId="10" xfId="0" applyFont="1" applyFill="1" applyBorder="1" applyAlignment="1">
      <alignment horizontal="left" vertical="center" wrapText="1" readingOrder="1"/>
    </xf>
    <xf numFmtId="9" fontId="42" fillId="25" borderId="0" xfId="0" applyNumberFormat="1" applyFont="1" applyFill="1" applyBorder="1" applyAlignment="1"/>
    <xf numFmtId="9" fontId="42" fillId="14" borderId="0" xfId="0" applyNumberFormat="1" applyFont="1" applyFill="1" applyBorder="1" applyAlignment="1"/>
    <xf numFmtId="9" fontId="42" fillId="25" borderId="9" xfId="0" applyNumberFormat="1" applyFont="1" applyFill="1" applyBorder="1" applyAlignment="1"/>
    <xf numFmtId="9" fontId="42" fillId="14" borderId="9" xfId="0" applyNumberFormat="1" applyFont="1" applyFill="1" applyBorder="1" applyAlignment="1"/>
    <xf numFmtId="0" fontId="38" fillId="51" borderId="0" xfId="0" applyFont="1" applyFill="1" applyBorder="1" applyAlignment="1">
      <alignment horizontal="left"/>
    </xf>
    <xf numFmtId="0" fontId="42" fillId="51" borderId="4" xfId="0" applyFont="1" applyFill="1" applyBorder="1" applyAlignment="1"/>
    <xf numFmtId="0" fontId="69" fillId="9" borderId="9" xfId="0" applyFont="1" applyFill="1" applyBorder="1" applyAlignment="1">
      <alignment horizontal="center" vertical="center" textRotation="90"/>
    </xf>
    <xf numFmtId="0" fontId="38" fillId="51" borderId="5" xfId="0" applyFont="1" applyFill="1" applyBorder="1" applyAlignment="1">
      <alignment horizontal="left"/>
    </xf>
    <xf numFmtId="0" fontId="69" fillId="9" borderId="30" xfId="0" applyFont="1" applyFill="1" applyBorder="1" applyAlignment="1"/>
    <xf numFmtId="0" fontId="69" fillId="0" borderId="4" xfId="0" applyFont="1" applyFill="1" applyBorder="1" applyAlignment="1"/>
    <xf numFmtId="0" fontId="0" fillId="39" borderId="0" xfId="0" applyFill="1" applyBorder="1"/>
    <xf numFmtId="0" fontId="64" fillId="51" borderId="25" xfId="0" applyFont="1" applyFill="1" applyBorder="1" applyAlignment="1">
      <alignment horizontal="left" vertical="center"/>
    </xf>
    <xf numFmtId="0" fontId="64" fillId="51" borderId="24" xfId="0" applyFont="1" applyFill="1" applyBorder="1" applyAlignment="1">
      <alignment horizontal="left" vertical="center"/>
    </xf>
    <xf numFmtId="0" fontId="64" fillId="51" borderId="36" xfId="0" applyFont="1" applyFill="1" applyBorder="1" applyAlignment="1">
      <alignment horizontal="left" vertical="center"/>
    </xf>
    <xf numFmtId="0" fontId="71" fillId="9" borderId="25" xfId="0" applyNumberFormat="1" applyFont="1" applyFill="1" applyBorder="1" applyAlignment="1">
      <alignment horizontal="left" vertical="center" wrapText="1"/>
    </xf>
    <xf numFmtId="0" fontId="71" fillId="9" borderId="24" xfId="0" applyNumberFormat="1" applyFont="1" applyFill="1" applyBorder="1" applyAlignment="1">
      <alignment horizontal="left" vertical="center" wrapText="1"/>
    </xf>
    <xf numFmtId="0" fontId="42" fillId="25" borderId="8" xfId="0" applyFont="1" applyFill="1" applyBorder="1" applyAlignment="1">
      <alignment horizontal="center" vertical="center"/>
    </xf>
    <xf numFmtId="0" fontId="42" fillId="14" borderId="8" xfId="0" applyFont="1" applyFill="1" applyBorder="1" applyAlignment="1">
      <alignment horizontal="center" vertical="center"/>
    </xf>
    <xf numFmtId="0" fontId="42" fillId="14" borderId="35" xfId="0" applyFont="1" applyFill="1" applyBorder="1" applyAlignment="1">
      <alignment horizontal="center" vertical="center"/>
    </xf>
    <xf numFmtId="0" fontId="42" fillId="14" borderId="9" xfId="0" applyFont="1" applyFill="1" applyBorder="1" applyAlignment="1">
      <alignment horizontal="center" vertical="center"/>
    </xf>
    <xf numFmtId="0" fontId="42" fillId="14" borderId="42" xfId="0" applyFont="1" applyFill="1" applyBorder="1" applyAlignment="1">
      <alignment horizontal="center" vertical="center"/>
    </xf>
    <xf numFmtId="0" fontId="76" fillId="9" borderId="0" xfId="0" applyFont="1" applyFill="1" applyBorder="1" applyAlignment="1">
      <alignment horizontal="right" vertical="center"/>
    </xf>
    <xf numFmtId="0" fontId="42" fillId="0" borderId="42" xfId="0" applyFont="1" applyFill="1" applyBorder="1" applyAlignment="1">
      <alignment horizontal="center" vertical="center"/>
    </xf>
    <xf numFmtId="0" fontId="42" fillId="0" borderId="70" xfId="0" applyFont="1" applyFill="1" applyBorder="1" applyAlignment="1">
      <alignment horizontal="center" vertical="center"/>
    </xf>
    <xf numFmtId="9" fontId="68" fillId="18" borderId="40" xfId="0" applyNumberFormat="1" applyFont="1" applyFill="1" applyBorder="1" applyAlignment="1"/>
    <xf numFmtId="9" fontId="68" fillId="18" borderId="129" xfId="0" applyNumberFormat="1" applyFont="1" applyFill="1" applyBorder="1" applyAlignment="1"/>
    <xf numFmtId="0" fontId="72" fillId="0" borderId="9" xfId="0" applyFont="1" applyBorder="1" applyAlignment="1">
      <alignment horizontal="center" vertical="center" wrapText="1"/>
    </xf>
    <xf numFmtId="0" fontId="72" fillId="0" borderId="35" xfId="0" applyFont="1" applyBorder="1" applyAlignment="1">
      <alignment horizontal="center" vertical="center" wrapText="1"/>
    </xf>
    <xf numFmtId="0" fontId="39" fillId="25" borderId="0" xfId="0" applyFont="1" applyFill="1" applyBorder="1"/>
    <xf numFmtId="0" fontId="80" fillId="39" borderId="0" xfId="0" applyFont="1" applyFill="1" applyBorder="1" applyAlignment="1">
      <alignment horizontal="left" vertical="top" wrapText="1" readingOrder="1"/>
    </xf>
    <xf numFmtId="0" fontId="39" fillId="39" borderId="0" xfId="0" applyFont="1" applyFill="1" applyBorder="1"/>
    <xf numFmtId="0" fontId="80" fillId="14" borderId="0" xfId="0" applyFont="1" applyFill="1" applyBorder="1" applyAlignment="1">
      <alignment horizontal="left" vertical="top" wrapText="1" readingOrder="1"/>
    </xf>
    <xf numFmtId="0" fontId="39" fillId="14" borderId="0" xfId="0" applyFont="1" applyFill="1" applyBorder="1"/>
    <xf numFmtId="0" fontId="39" fillId="14" borderId="0" xfId="0" applyFont="1" applyFill="1" applyBorder="1" applyAlignment="1"/>
    <xf numFmtId="0" fontId="79" fillId="0" borderId="119" xfId="0" applyFont="1" applyBorder="1" applyAlignment="1">
      <alignment horizontal="right" vertical="top" readingOrder="1"/>
    </xf>
    <xf numFmtId="0" fontId="42" fillId="14" borderId="129" xfId="0" applyFont="1" applyFill="1" applyBorder="1"/>
    <xf numFmtId="0" fontId="69" fillId="13" borderId="0" xfId="0" applyFont="1" applyFill="1" applyBorder="1" applyAlignment="1">
      <alignment textRotation="90"/>
    </xf>
    <xf numFmtId="0" fontId="42" fillId="29" borderId="92" xfId="0" applyFont="1" applyFill="1" applyBorder="1"/>
    <xf numFmtId="0" fontId="69" fillId="14" borderId="0" xfId="0" applyFont="1" applyFill="1" applyBorder="1" applyAlignment="1">
      <alignment textRotation="90"/>
    </xf>
    <xf numFmtId="0" fontId="42" fillId="10" borderId="88" xfId="0" applyFont="1" applyFill="1" applyBorder="1"/>
    <xf numFmtId="0" fontId="39" fillId="25" borderId="0" xfId="0" applyFont="1" applyFill="1" applyBorder="1" applyAlignment="1">
      <alignment vertical="center"/>
    </xf>
    <xf numFmtId="0" fontId="69" fillId="14" borderId="0" xfId="0" applyFont="1" applyFill="1" applyBorder="1" applyAlignment="1">
      <alignment vertical="center" textRotation="90"/>
    </xf>
    <xf numFmtId="0" fontId="69" fillId="25" borderId="0" xfId="0" applyFont="1" applyFill="1" applyBorder="1" applyAlignment="1">
      <alignment textRotation="90"/>
    </xf>
    <xf numFmtId="0" fontId="39" fillId="0" borderId="12" xfId="0" applyFont="1" applyBorder="1"/>
    <xf numFmtId="0" fontId="69" fillId="14" borderId="12" xfId="0" applyFont="1" applyFill="1" applyBorder="1" applyAlignment="1">
      <alignment textRotation="90"/>
    </xf>
    <xf numFmtId="0" fontId="42" fillId="14" borderId="12" xfId="0" applyFont="1" applyFill="1" applyBorder="1"/>
    <xf numFmtId="0" fontId="81" fillId="17" borderId="36" xfId="0" applyNumberFormat="1" applyFont="1" applyFill="1" applyBorder="1" applyAlignment="1">
      <alignment vertical="top"/>
    </xf>
    <xf numFmtId="0" fontId="81" fillId="16" borderId="36" xfId="0" quotePrefix="1" applyNumberFormat="1" applyFont="1" applyFill="1" applyBorder="1"/>
    <xf numFmtId="0" fontId="40" fillId="9" borderId="0" xfId="0" applyFont="1" applyFill="1"/>
    <xf numFmtId="0" fontId="101" fillId="9" borderId="0" xfId="0" applyFont="1" applyFill="1" applyBorder="1" applyAlignment="1">
      <alignment horizontal="right"/>
    </xf>
    <xf numFmtId="9" fontId="94" fillId="0" borderId="4" xfId="0" applyNumberFormat="1" applyFont="1" applyFill="1" applyBorder="1"/>
    <xf numFmtId="0" fontId="69" fillId="0" borderId="0" xfId="0" applyFont="1" applyFill="1" applyBorder="1" applyAlignment="1">
      <alignment vertical="top"/>
    </xf>
    <xf numFmtId="0" fontId="42" fillId="0" borderId="12" xfId="0" applyFont="1" applyFill="1" applyBorder="1"/>
    <xf numFmtId="0" fontId="71" fillId="0" borderId="0" xfId="0" applyFont="1" applyFill="1" applyAlignment="1">
      <alignment horizontal="center"/>
    </xf>
    <xf numFmtId="0" fontId="38" fillId="0" borderId="5" xfId="0" applyFont="1" applyFill="1" applyBorder="1" applyAlignment="1"/>
    <xf numFmtId="0" fontId="40" fillId="0" borderId="8"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0" xfId="0" applyFont="1"/>
    <xf numFmtId="0" fontId="88" fillId="67" borderId="84" xfId="0" applyFont="1" applyFill="1" applyBorder="1" applyAlignment="1">
      <alignment horizontal="center" vertical="center" readingOrder="1"/>
    </xf>
    <xf numFmtId="0" fontId="2" fillId="23" borderId="9" xfId="0" quotePrefix="1" applyNumberFormat="1" applyFont="1" applyFill="1" applyBorder="1"/>
    <xf numFmtId="0" fontId="2" fillId="23" borderId="9" xfId="0" applyFont="1" applyFill="1" applyBorder="1" applyAlignment="1">
      <alignment horizontal="center" vertical="center" wrapText="1" readingOrder="1"/>
    </xf>
    <xf numFmtId="0" fontId="40" fillId="23" borderId="9" xfId="0" applyFont="1" applyFill="1" applyBorder="1" applyAlignment="1">
      <alignment horizontal="center" vertical="center"/>
    </xf>
    <xf numFmtId="0" fontId="2" fillId="57" borderId="9" xfId="0" quotePrefix="1" applyNumberFormat="1" applyFont="1" applyFill="1" applyBorder="1"/>
    <xf numFmtId="0" fontId="2" fillId="57" borderId="9" xfId="0" applyFont="1" applyFill="1" applyBorder="1" applyAlignment="1">
      <alignment horizontal="center" vertical="center" wrapText="1" readingOrder="1"/>
    </xf>
    <xf numFmtId="0" fontId="40" fillId="57" borderId="9" xfId="0" applyFont="1" applyFill="1" applyBorder="1" applyAlignment="1">
      <alignment horizontal="center" vertical="center"/>
    </xf>
    <xf numFmtId="0" fontId="33" fillId="17" borderId="9" xfId="0" applyFont="1" applyFill="1" applyBorder="1" applyAlignment="1">
      <alignment horizontal="center" vertical="center" wrapText="1" readingOrder="1"/>
    </xf>
    <xf numFmtId="0" fontId="81" fillId="82" borderId="9" xfId="0" applyFont="1" applyFill="1" applyBorder="1" applyAlignment="1">
      <alignment horizontal="center" vertical="center" wrapText="1" readingOrder="1"/>
    </xf>
    <xf numFmtId="0" fontId="38" fillId="82" borderId="9" xfId="0" applyFont="1" applyFill="1" applyBorder="1" applyAlignment="1">
      <alignment horizontal="center" vertical="center"/>
    </xf>
    <xf numFmtId="0" fontId="42" fillId="39" borderId="0" xfId="0" applyFont="1" applyFill="1" applyBorder="1"/>
    <xf numFmtId="9" fontId="70" fillId="18" borderId="9" xfId="0" applyNumberFormat="1" applyFont="1" applyFill="1" applyBorder="1" applyAlignment="1">
      <alignment horizontal="center" vertical="center" readingOrder="1"/>
    </xf>
    <xf numFmtId="9" fontId="43" fillId="18" borderId="9" xfId="0" applyNumberFormat="1" applyFont="1" applyFill="1" applyBorder="1" applyAlignment="1">
      <alignment horizontal="center" vertical="center" readingOrder="1"/>
    </xf>
    <xf numFmtId="9" fontId="43" fillId="18" borderId="30" xfId="0" applyNumberFormat="1" applyFont="1" applyFill="1" applyBorder="1" applyAlignment="1">
      <alignment horizontal="center" vertical="center" readingOrder="1"/>
    </xf>
    <xf numFmtId="0" fontId="88" fillId="15" borderId="49" xfId="0" applyFont="1" applyFill="1" applyBorder="1" applyAlignment="1">
      <alignment horizontal="center" vertical="center" wrapText="1" readingOrder="1"/>
    </xf>
    <xf numFmtId="0" fontId="88" fillId="0" borderId="49" xfId="0" applyFont="1" applyBorder="1" applyAlignment="1">
      <alignment horizontal="center" vertical="center" wrapText="1" readingOrder="1"/>
    </xf>
    <xf numFmtId="0" fontId="88" fillId="17" borderId="8" xfId="0" applyFont="1" applyFill="1" applyBorder="1" applyAlignment="1">
      <alignment horizontal="left" vertical="center" wrapText="1" readingOrder="1"/>
    </xf>
    <xf numFmtId="0" fontId="42" fillId="25" borderId="43" xfId="0" applyFont="1" applyFill="1" applyBorder="1" applyAlignment="1"/>
    <xf numFmtId="0" fontId="42" fillId="25" borderId="9" xfId="0" applyFont="1" applyFill="1" applyBorder="1" applyAlignment="1"/>
    <xf numFmtId="0" fontId="69" fillId="9" borderId="9" xfId="0" applyFont="1" applyFill="1" applyBorder="1" applyAlignment="1">
      <alignment horizontal="center" vertical="center"/>
    </xf>
    <xf numFmtId="0" fontId="42" fillId="9" borderId="0" xfId="0" applyFont="1" applyFill="1" applyBorder="1"/>
    <xf numFmtId="0" fontId="42" fillId="9" borderId="0" xfId="0" applyFont="1" applyFill="1" applyBorder="1" applyAlignment="1">
      <alignment horizontal="left" vertical="center"/>
    </xf>
    <xf numFmtId="0" fontId="0" fillId="0" borderId="0" xfId="0" applyBorder="1"/>
    <xf numFmtId="0" fontId="0" fillId="9" borderId="25" xfId="0" applyFill="1" applyBorder="1" applyAlignment="1"/>
    <xf numFmtId="0" fontId="0" fillId="9" borderId="24" xfId="0" applyFill="1" applyBorder="1" applyAlignment="1"/>
    <xf numFmtId="0" fontId="0" fillId="9" borderId="75" xfId="0" applyFill="1" applyBorder="1" applyAlignment="1"/>
    <xf numFmtId="0" fontId="0" fillId="9" borderId="5" xfId="0" applyFill="1" applyBorder="1" applyAlignment="1"/>
    <xf numFmtId="0" fontId="0" fillId="9" borderId="23" xfId="0" applyFill="1" applyBorder="1" applyAlignment="1"/>
    <xf numFmtId="0" fontId="42" fillId="22" borderId="79" xfId="0" applyFont="1" applyFill="1" applyBorder="1" applyAlignment="1">
      <alignment horizontal="left" vertical="center"/>
    </xf>
    <xf numFmtId="0" fontId="39" fillId="0" borderId="22" xfId="0" applyFont="1" applyBorder="1" applyAlignment="1"/>
    <xf numFmtId="0" fontId="42" fillId="0" borderId="20" xfId="0" applyFont="1" applyFill="1" applyBorder="1" applyAlignment="1"/>
    <xf numFmtId="0" fontId="42" fillId="0" borderId="52" xfId="0" applyFont="1" applyFill="1" applyBorder="1" applyAlignment="1"/>
    <xf numFmtId="0" fontId="109" fillId="21" borderId="9" xfId="0" applyFont="1" applyFill="1" applyBorder="1" applyAlignment="1">
      <alignment horizontal="center" vertical="center" wrapText="1"/>
    </xf>
    <xf numFmtId="0" fontId="110" fillId="21" borderId="9" xfId="0" applyFont="1" applyFill="1" applyBorder="1" applyAlignment="1">
      <alignment horizontal="center" vertical="center"/>
    </xf>
    <xf numFmtId="0" fontId="40" fillId="13" borderId="30"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4" xfId="0" applyFont="1" applyFill="1" applyBorder="1" applyAlignment="1">
      <alignment horizontal="center" vertical="center"/>
    </xf>
    <xf numFmtId="0" fontId="40" fillId="0" borderId="12" xfId="0" applyFont="1" applyFill="1" applyBorder="1" applyAlignment="1">
      <alignment horizontal="left" vertical="center"/>
    </xf>
    <xf numFmtId="0" fontId="40" fillId="0" borderId="12" xfId="0" applyFont="1" applyFill="1" applyBorder="1" applyAlignment="1">
      <alignment horizontal="center" vertical="center"/>
    </xf>
    <xf numFmtId="0" fontId="40" fillId="0" borderId="13" xfId="0" applyFont="1" applyFill="1" applyBorder="1" applyAlignment="1">
      <alignment horizontal="center" vertical="center"/>
    </xf>
    <xf numFmtId="9" fontId="68" fillId="18" borderId="9" xfId="0" applyNumberFormat="1" applyFont="1" applyFill="1" applyBorder="1"/>
    <xf numFmtId="0" fontId="79" fillId="54" borderId="36" xfId="0" applyFont="1" applyFill="1" applyBorder="1" applyAlignment="1">
      <alignment horizontal="left" vertical="center" wrapText="1"/>
    </xf>
    <xf numFmtId="0" fontId="40" fillId="9" borderId="0" xfId="0" applyFont="1" applyFill="1" applyBorder="1" applyAlignment="1">
      <alignment horizontal="right" vertical="center"/>
    </xf>
    <xf numFmtId="0" fontId="69" fillId="0" borderId="0" xfId="0" applyFont="1" applyFill="1" applyBorder="1"/>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40" fillId="9" borderId="22" xfId="0" applyFont="1" applyFill="1" applyBorder="1" applyAlignment="1">
      <alignment horizontal="right" vertical="center"/>
    </xf>
    <xf numFmtId="0" fontId="40" fillId="19" borderId="31" xfId="0" applyFont="1" applyFill="1" applyBorder="1" applyAlignment="1">
      <alignment horizontal="center" vertical="center"/>
    </xf>
    <xf numFmtId="0" fontId="40" fillId="19" borderId="8" xfId="0" applyFont="1" applyFill="1" applyBorder="1" applyAlignment="1">
      <alignment horizontal="center" vertical="center"/>
    </xf>
    <xf numFmtId="9" fontId="42" fillId="25" borderId="9" xfId="0" applyNumberFormat="1" applyFont="1" applyFill="1" applyBorder="1"/>
    <xf numFmtId="9" fontId="42" fillId="14" borderId="9" xfId="0" applyNumberFormat="1" applyFont="1" applyFill="1" applyBorder="1"/>
    <xf numFmtId="0" fontId="0" fillId="16" borderId="9" xfId="0" applyFill="1" applyBorder="1" applyAlignment="1">
      <alignment horizontal="center" vertical="center"/>
    </xf>
    <xf numFmtId="0" fontId="9" fillId="9" borderId="30" xfId="0" applyFont="1" applyFill="1" applyBorder="1" applyAlignment="1">
      <alignment horizontal="center" vertical="center"/>
    </xf>
    <xf numFmtId="0" fontId="42" fillId="9" borderId="0" xfId="0" applyFont="1" applyFill="1" applyBorder="1"/>
    <xf numFmtId="0" fontId="42" fillId="14" borderId="0" xfId="0" applyFont="1" applyFill="1" applyBorder="1" applyAlignment="1"/>
    <xf numFmtId="0" fontId="72" fillId="9" borderId="0" xfId="0" applyFont="1" applyFill="1" applyBorder="1" applyAlignment="1">
      <alignment horizontal="center" vertical="center"/>
    </xf>
    <xf numFmtId="0" fontId="72" fillId="53" borderId="24" xfId="0" applyFont="1" applyFill="1" applyBorder="1" applyAlignment="1">
      <alignment horizontal="left"/>
    </xf>
    <xf numFmtId="1" fontId="69" fillId="0" borderId="9" xfId="0" applyNumberFormat="1" applyFont="1" applyFill="1" applyBorder="1" applyAlignment="1">
      <alignment horizontal="center" vertical="center"/>
    </xf>
    <xf numFmtId="0" fontId="72" fillId="0" borderId="5" xfId="0" applyFont="1" applyFill="1" applyBorder="1" applyAlignment="1">
      <alignment horizontal="left" vertical="center"/>
    </xf>
    <xf numFmtId="0" fontId="69" fillId="0" borderId="5" xfId="0" applyFont="1" applyFill="1" applyBorder="1" applyAlignment="1">
      <alignment horizontal="left"/>
    </xf>
    <xf numFmtId="0" fontId="72" fillId="14" borderId="9" xfId="0" applyFont="1" applyFill="1" applyBorder="1" applyAlignment="1">
      <alignment horizontal="center" vertical="center"/>
    </xf>
    <xf numFmtId="0" fontId="69" fillId="38" borderId="9" xfId="0" applyFont="1" applyFill="1" applyBorder="1" applyAlignment="1"/>
    <xf numFmtId="0" fontId="72" fillId="53" borderId="25" xfId="0" applyFont="1" applyFill="1" applyBorder="1" applyAlignment="1">
      <alignment horizontal="left"/>
    </xf>
    <xf numFmtId="0" fontId="64" fillId="0" borderId="5" xfId="0" applyFont="1" applyBorder="1"/>
    <xf numFmtId="0" fontId="64" fillId="0" borderId="0" xfId="0" applyFont="1" applyBorder="1"/>
    <xf numFmtId="0" fontId="69" fillId="0" borderId="5" xfId="0" applyFont="1" applyFill="1" applyBorder="1" applyAlignment="1">
      <alignment horizontal="left" vertical="center"/>
    </xf>
    <xf numFmtId="0" fontId="69" fillId="0" borderId="5" xfId="0" applyFont="1" applyFill="1" applyBorder="1" applyAlignment="1">
      <alignment horizontal="left" vertical="center" wrapText="1"/>
    </xf>
    <xf numFmtId="0" fontId="72" fillId="0" borderId="4" xfId="0" applyFont="1" applyFill="1" applyBorder="1" applyAlignment="1"/>
    <xf numFmtId="0" fontId="69" fillId="0" borderId="5" xfId="0" applyFont="1" applyFill="1" applyBorder="1" applyAlignment="1"/>
    <xf numFmtId="9" fontId="68" fillId="0" borderId="4" xfId="0" applyNumberFormat="1" applyFont="1" applyFill="1" applyBorder="1" applyAlignment="1"/>
    <xf numFmtId="0" fontId="69" fillId="0" borderId="0" xfId="0" applyFont="1" applyFill="1" applyBorder="1" applyAlignment="1"/>
    <xf numFmtId="0" fontId="69" fillId="0" borderId="11" xfId="0" applyFont="1" applyFill="1" applyBorder="1" applyAlignment="1"/>
    <xf numFmtId="0" fontId="69" fillId="0" borderId="12" xfId="0" applyFont="1" applyFill="1" applyBorder="1" applyAlignment="1"/>
    <xf numFmtId="9" fontId="68" fillId="0" borderId="12" xfId="0" applyNumberFormat="1" applyFont="1" applyFill="1" applyBorder="1" applyAlignment="1"/>
    <xf numFmtId="0" fontId="42" fillId="0" borderId="13" xfId="0" applyFont="1" applyFill="1" applyBorder="1" applyAlignment="1"/>
    <xf numFmtId="0" fontId="72" fillId="14" borderId="49" xfId="0" applyFont="1" applyFill="1" applyBorder="1" applyAlignment="1">
      <alignment horizontal="center" vertical="center" textRotation="90"/>
    </xf>
    <xf numFmtId="0" fontId="64" fillId="0" borderId="5" xfId="0" applyFont="1" applyBorder="1" applyAlignment="1"/>
    <xf numFmtId="0" fontId="42" fillId="0" borderId="0" xfId="0" applyFont="1" applyBorder="1" applyAlignment="1">
      <alignment wrapText="1"/>
    </xf>
    <xf numFmtId="0" fontId="42" fillId="14" borderId="25" xfId="0" applyFont="1" applyFill="1" applyBorder="1"/>
    <xf numFmtId="0" fontId="64" fillId="0" borderId="0" xfId="0" applyFont="1" applyBorder="1" applyAlignment="1">
      <alignment horizontal="left" vertical="center" wrapText="1"/>
    </xf>
    <xf numFmtId="0" fontId="69" fillId="9" borderId="31" xfId="0" applyFont="1" applyFill="1" applyBorder="1" applyAlignment="1">
      <alignment horizontal="center" vertical="center"/>
    </xf>
    <xf numFmtId="0" fontId="72" fillId="23" borderId="9" xfId="0" applyFont="1" applyFill="1" applyBorder="1" applyAlignment="1">
      <alignment horizontal="center" vertical="center" wrapText="1"/>
    </xf>
    <xf numFmtId="0" fontId="72" fillId="56" borderId="9" xfId="0" applyFont="1" applyFill="1" applyBorder="1" applyAlignment="1">
      <alignment horizontal="center" vertical="center"/>
    </xf>
    <xf numFmtId="0" fontId="42" fillId="25" borderId="20" xfId="0" applyFont="1" applyFill="1" applyBorder="1" applyAlignment="1"/>
    <xf numFmtId="0" fontId="42" fillId="55" borderId="9" xfId="0" applyFont="1" applyFill="1" applyBorder="1" applyAlignment="1">
      <alignment wrapText="1"/>
    </xf>
    <xf numFmtId="0" fontId="64" fillId="15" borderId="35" xfId="0" applyFont="1" applyFill="1" applyBorder="1" applyAlignment="1">
      <alignment wrapText="1"/>
    </xf>
    <xf numFmtId="0" fontId="42" fillId="0" borderId="0" xfId="0" applyFont="1" applyAlignment="1">
      <alignment horizontal="left" vertical="center"/>
    </xf>
    <xf numFmtId="0" fontId="85" fillId="0" borderId="4" xfId="0" applyFont="1" applyFill="1" applyBorder="1" applyAlignment="1">
      <alignment horizontal="center"/>
    </xf>
    <xf numFmtId="0" fontId="40" fillId="0" borderId="4" xfId="0" applyFont="1" applyFill="1" applyBorder="1" applyAlignment="1">
      <alignment horizontal="center"/>
    </xf>
    <xf numFmtId="0" fontId="72" fillId="0" borderId="4" xfId="0" applyFont="1" applyFill="1" applyBorder="1" applyAlignment="1">
      <alignment horizontal="center" vertical="center" textRotation="90"/>
    </xf>
    <xf numFmtId="0" fontId="77" fillId="0" borderId="4" xfId="0" applyFont="1" applyFill="1" applyBorder="1" applyAlignment="1"/>
    <xf numFmtId="0" fontId="72" fillId="0" borderId="4" xfId="0" applyFont="1" applyFill="1" applyBorder="1" applyAlignment="1">
      <alignment horizontal="left"/>
    </xf>
    <xf numFmtId="0" fontId="72" fillId="0" borderId="4" xfId="0" applyFont="1" applyFill="1" applyBorder="1" applyAlignment="1">
      <alignment horizontal="center" vertical="center"/>
    </xf>
    <xf numFmtId="0" fontId="77" fillId="0" borderId="4" xfId="0" applyFont="1" applyFill="1" applyBorder="1" applyAlignment="1">
      <alignment horizontal="left" vertical="center"/>
    </xf>
    <xf numFmtId="0" fontId="64" fillId="0" borderId="4" xfId="0" applyFont="1" applyFill="1" applyBorder="1"/>
    <xf numFmtId="0" fontId="64" fillId="0" borderId="0" xfId="0" applyFont="1" applyBorder="1" applyAlignment="1">
      <alignment wrapText="1"/>
    </xf>
    <xf numFmtId="0" fontId="64" fillId="0" borderId="4" xfId="0" applyFont="1" applyFill="1" applyBorder="1" applyAlignment="1">
      <alignment horizontal="center" wrapText="1"/>
    </xf>
    <xf numFmtId="0" fontId="69" fillId="16" borderId="85" xfId="0" applyFont="1" applyFill="1" applyBorder="1" applyAlignment="1">
      <alignment horizontal="center" vertical="center" textRotation="90" wrapText="1"/>
    </xf>
    <xf numFmtId="0" fontId="85" fillId="0" borderId="5" xfId="0" applyFont="1" applyFill="1" applyBorder="1" applyAlignment="1">
      <alignment horizontal="center"/>
    </xf>
    <xf numFmtId="0" fontId="95" fillId="0" borderId="5" xfId="0" applyFont="1" applyFill="1" applyBorder="1" applyAlignment="1">
      <alignment vertical="top"/>
    </xf>
    <xf numFmtId="0" fontId="69" fillId="0" borderId="5" xfId="0" applyFont="1" applyFill="1" applyBorder="1" applyAlignment="1">
      <alignment vertical="top"/>
    </xf>
    <xf numFmtId="0" fontId="99" fillId="0" borderId="5" xfId="0" applyFont="1" applyFill="1" applyBorder="1" applyAlignment="1"/>
    <xf numFmtId="0" fontId="69" fillId="0" borderId="4" xfId="0" applyFont="1" applyFill="1" applyBorder="1" applyAlignment="1">
      <alignment horizontal="center"/>
    </xf>
    <xf numFmtId="0" fontId="69" fillId="0" borderId="5" xfId="0" applyFont="1" applyFill="1" applyBorder="1" applyAlignment="1">
      <alignment horizontal="center"/>
    </xf>
    <xf numFmtId="9" fontId="68" fillId="18" borderId="48" xfId="0" applyNumberFormat="1" applyFont="1" applyFill="1" applyBorder="1"/>
    <xf numFmtId="9" fontId="68" fillId="18" borderId="68" xfId="0" applyNumberFormat="1" applyFont="1" applyFill="1" applyBorder="1"/>
    <xf numFmtId="0" fontId="8" fillId="9" borderId="0" xfId="0" applyFont="1" applyFill="1" applyBorder="1" applyAlignment="1"/>
    <xf numFmtId="0" fontId="8" fillId="0" borderId="22" xfId="0" applyFont="1" applyFill="1" applyBorder="1" applyAlignment="1"/>
    <xf numFmtId="0" fontId="8" fillId="0" borderId="23" xfId="0" applyFont="1" applyFill="1" applyBorder="1" applyAlignment="1"/>
    <xf numFmtId="0" fontId="8" fillId="0" borderId="89" xfId="0" applyFont="1" applyFill="1" applyBorder="1" applyAlignment="1"/>
    <xf numFmtId="0" fontId="105" fillId="0" borderId="5" xfId="0" applyFont="1" applyFill="1" applyBorder="1" applyAlignment="1">
      <alignment vertical="top"/>
    </xf>
    <xf numFmtId="0" fontId="105" fillId="0" borderId="5" xfId="0" applyFont="1" applyFill="1" applyBorder="1" applyAlignment="1"/>
    <xf numFmtId="0" fontId="63" fillId="0" borderId="5" xfId="0" applyFont="1" applyFill="1" applyBorder="1" applyAlignment="1">
      <alignment wrapText="1"/>
    </xf>
    <xf numFmtId="0" fontId="69" fillId="0" borderId="5" xfId="0" applyFont="1" applyFill="1" applyBorder="1" applyAlignment="1">
      <alignment wrapText="1"/>
    </xf>
    <xf numFmtId="0" fontId="69" fillId="0" borderId="11" xfId="0" applyFont="1" applyFill="1" applyBorder="1" applyAlignment="1">
      <alignment wrapText="1"/>
    </xf>
    <xf numFmtId="0" fontId="72" fillId="0" borderId="12" xfId="0" applyFont="1" applyFill="1" applyBorder="1" applyAlignment="1"/>
    <xf numFmtId="9" fontId="113" fillId="0" borderId="13" xfId="0" applyNumberFormat="1" applyFont="1" applyFill="1" applyBorder="1"/>
    <xf numFmtId="0" fontId="71" fillId="36" borderId="0" xfId="0" applyFont="1" applyFill="1" applyBorder="1" applyAlignment="1">
      <alignment horizontal="center"/>
    </xf>
    <xf numFmtId="44" fontId="40" fillId="66" borderId="9" xfId="0" applyNumberFormat="1" applyFont="1" applyFill="1" applyBorder="1" applyAlignment="1">
      <alignment horizontal="center" vertical="center"/>
    </xf>
    <xf numFmtId="0" fontId="40" fillId="66" borderId="9" xfId="0" applyFont="1" applyFill="1" applyBorder="1" applyAlignment="1">
      <alignment horizontal="center" vertical="center"/>
    </xf>
    <xf numFmtId="0" fontId="38" fillId="0" borderId="0" xfId="0" applyFont="1" applyFill="1" applyBorder="1"/>
    <xf numFmtId="0" fontId="42" fillId="9" borderId="0" xfId="0" applyFont="1" applyFill="1" applyBorder="1"/>
    <xf numFmtId="0" fontId="42" fillId="14" borderId="0" xfId="0" applyFont="1" applyFill="1" applyBorder="1" applyAlignment="1"/>
    <xf numFmtId="0" fontId="40" fillId="0" borderId="0" xfId="0" applyFont="1" applyBorder="1"/>
    <xf numFmtId="0" fontId="38" fillId="0" borderId="0" xfId="0" applyFont="1"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40" fillId="0" borderId="5" xfId="0" applyFont="1" applyFill="1" applyBorder="1" applyAlignment="1">
      <alignment wrapText="1"/>
    </xf>
    <xf numFmtId="0" fontId="42" fillId="0" borderId="5" xfId="0" applyFont="1" applyFill="1" applyBorder="1" applyAlignment="1">
      <alignment horizontal="left" vertical="center" wrapText="1"/>
    </xf>
    <xf numFmtId="0" fontId="0" fillId="0" borderId="0" xfId="0"/>
    <xf numFmtId="164" fontId="40" fillId="68" borderId="6" xfId="0" applyNumberFormat="1" applyFont="1" applyFill="1" applyBorder="1" applyAlignment="1">
      <alignment horizontal="center" vertical="center" wrapText="1"/>
    </xf>
    <xf numFmtId="164" fontId="40" fillId="61" borderId="6" xfId="0" applyNumberFormat="1" applyFont="1" applyFill="1" applyBorder="1" applyAlignment="1">
      <alignment horizontal="center" vertical="center" wrapText="1"/>
    </xf>
    <xf numFmtId="0" fontId="83" fillId="66" borderId="0" xfId="0" applyFont="1" applyFill="1" applyBorder="1" applyAlignment="1">
      <alignment horizontal="left" vertical="center" wrapText="1"/>
    </xf>
    <xf numFmtId="0" fontId="42" fillId="0" borderId="0" xfId="0" applyFont="1" applyAlignment="1">
      <alignment wrapText="1"/>
    </xf>
    <xf numFmtId="0" fontId="42" fillId="38" borderId="0" xfId="0" applyFont="1" applyFill="1" applyAlignment="1">
      <alignment horizontal="center" vertical="center"/>
    </xf>
    <xf numFmtId="0" fontId="42" fillId="23" borderId="0" xfId="0" applyFont="1" applyFill="1" applyAlignment="1">
      <alignment horizontal="center" vertical="center"/>
    </xf>
    <xf numFmtId="0" fontId="42" fillId="12" borderId="0" xfId="0" applyFont="1" applyFill="1"/>
    <xf numFmtId="0" fontId="42" fillId="12" borderId="0" xfId="0" applyFont="1" applyFill="1" applyAlignment="1">
      <alignment horizontal="center" vertical="center"/>
    </xf>
    <xf numFmtId="0" fontId="42" fillId="29" borderId="0" xfId="0" applyFont="1" applyFill="1" applyAlignment="1">
      <alignment horizontal="center" vertical="center"/>
    </xf>
    <xf numFmtId="0" fontId="69" fillId="0" borderId="0" xfId="0" applyFont="1" applyFill="1" applyBorder="1" applyAlignment="1">
      <alignment horizontal="left"/>
    </xf>
    <xf numFmtId="0" fontId="69" fillId="0" borderId="0" xfId="0" applyFont="1" applyFill="1" applyBorder="1" applyAlignment="1">
      <alignment horizontal="center" textRotation="90" wrapText="1"/>
    </xf>
    <xf numFmtId="0" fontId="69" fillId="0" borderId="0" xfId="0" applyFont="1" applyFill="1" applyBorder="1" applyAlignment="1">
      <alignment horizontal="left" textRotation="90" wrapText="1"/>
    </xf>
    <xf numFmtId="0" fontId="72" fillId="0" borderId="0" xfId="0" applyFont="1" applyFill="1" applyBorder="1" applyAlignment="1">
      <alignment textRotation="90"/>
    </xf>
    <xf numFmtId="0" fontId="69" fillId="0" borderId="0" xfId="0" applyFont="1" applyFill="1" applyBorder="1" applyAlignment="1">
      <alignment textRotation="90" wrapText="1"/>
    </xf>
    <xf numFmtId="0" fontId="42" fillId="0" borderId="0" xfId="0" applyFont="1" applyFill="1" applyBorder="1" applyAlignment="1">
      <alignment horizontal="left" wrapText="1"/>
    </xf>
    <xf numFmtId="0" fontId="114" fillId="0" borderId="0" xfId="0" applyFont="1" applyFill="1" applyBorder="1"/>
    <xf numFmtId="0" fontId="87" fillId="0" borderId="0" xfId="0" applyFont="1" applyAlignment="1">
      <alignment horizontal="left"/>
    </xf>
    <xf numFmtId="0" fontId="115" fillId="0" borderId="0" xfId="0" applyFont="1" applyAlignment="1">
      <alignment horizontal="left"/>
    </xf>
    <xf numFmtId="0" fontId="116" fillId="0" borderId="0" xfId="0" applyFont="1" applyAlignment="1">
      <alignment horizontal="left" vertical="center"/>
    </xf>
    <xf numFmtId="0" fontId="117" fillId="0" borderId="0" xfId="0" applyFont="1" applyAlignment="1">
      <alignment horizontal="left"/>
    </xf>
    <xf numFmtId="0" fontId="64" fillId="0" borderId="0" xfId="0" applyFont="1" applyFill="1" applyBorder="1" applyAlignment="1">
      <alignment vertical="top"/>
    </xf>
    <xf numFmtId="0" fontId="42" fillId="0" borderId="0" xfId="0" applyFont="1" applyFill="1" applyBorder="1" applyAlignment="1">
      <alignment vertical="top"/>
    </xf>
    <xf numFmtId="0" fontId="74" fillId="0" borderId="0" xfId="0" applyFont="1" applyFill="1" applyBorder="1" applyAlignment="1">
      <alignment vertical="top"/>
    </xf>
    <xf numFmtId="0" fontId="39" fillId="0" borderId="0" xfId="0" applyFont="1" applyFill="1" applyBorder="1" applyAlignment="1">
      <alignment vertical="top"/>
    </xf>
    <xf numFmtId="0" fontId="38" fillId="0" borderId="0" xfId="0" applyFont="1" applyFill="1" applyBorder="1" applyAlignment="1">
      <alignment vertical="top"/>
    </xf>
    <xf numFmtId="0" fontId="118" fillId="0" borderId="0" xfId="0" applyFont="1" applyAlignment="1">
      <alignment horizontal="left"/>
    </xf>
    <xf numFmtId="0" fontId="119" fillId="0" borderId="0" xfId="0" applyFont="1" applyAlignment="1">
      <alignment horizontal="left"/>
    </xf>
    <xf numFmtId="0" fontId="65" fillId="0" borderId="0" xfId="0" applyFont="1"/>
    <xf numFmtId="0" fontId="111" fillId="32" borderId="0" xfId="0" applyFont="1" applyFill="1" applyAlignment="1">
      <alignment horizontal="left"/>
    </xf>
    <xf numFmtId="0" fontId="69" fillId="32" borderId="0" xfId="0" applyFont="1" applyFill="1" applyBorder="1" applyAlignment="1">
      <alignment vertical="top"/>
    </xf>
    <xf numFmtId="0" fontId="42" fillId="32" borderId="0" xfId="0" applyFont="1" applyFill="1" applyBorder="1"/>
    <xf numFmtId="0" fontId="85" fillId="33" borderId="0" xfId="0" applyFont="1" applyFill="1"/>
    <xf numFmtId="0" fontId="68" fillId="33" borderId="0" xfId="0" applyFont="1" applyFill="1" applyBorder="1" applyAlignment="1">
      <alignment vertical="top"/>
    </xf>
    <xf numFmtId="0" fontId="67" fillId="33" borderId="0" xfId="0" applyFont="1" applyFill="1" applyBorder="1"/>
    <xf numFmtId="0" fontId="85" fillId="34" borderId="0" xfId="0" applyFont="1" applyFill="1"/>
    <xf numFmtId="0" fontId="68" fillId="34" borderId="0" xfId="0" applyFont="1" applyFill="1" applyBorder="1" applyAlignment="1">
      <alignment vertical="top"/>
    </xf>
    <xf numFmtId="0" fontId="67" fillId="34" borderId="0" xfId="0" applyFont="1" applyFill="1" applyBorder="1"/>
    <xf numFmtId="0" fontId="64" fillId="35" borderId="0" xfId="0" applyFont="1" applyFill="1"/>
    <xf numFmtId="0" fontId="69" fillId="35" borderId="0" xfId="0" applyFont="1" applyFill="1" applyBorder="1" applyAlignment="1">
      <alignment vertical="top"/>
    </xf>
    <xf numFmtId="0" fontId="42" fillId="35" borderId="0" xfId="0" applyFont="1" applyFill="1" applyBorder="1"/>
    <xf numFmtId="0" fontId="42" fillId="22" borderId="78" xfId="0" applyFont="1" applyFill="1" applyBorder="1"/>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42" fillId="11" borderId="74" xfId="0" applyFont="1" applyFill="1" applyBorder="1" applyAlignment="1">
      <alignment horizontal="center"/>
    </xf>
    <xf numFmtId="0" fontId="42" fillId="16" borderId="91" xfId="0" applyFont="1" applyFill="1" applyBorder="1" applyAlignment="1">
      <alignment horizontal="center" vertical="center"/>
    </xf>
    <xf numFmtId="0" fontId="69" fillId="12" borderId="0" xfId="0" applyFont="1" applyFill="1" applyBorder="1" applyAlignment="1">
      <alignment horizontal="left" vertical="center"/>
    </xf>
    <xf numFmtId="0" fontId="72" fillId="12" borderId="0" xfId="0" applyFont="1" applyFill="1" applyBorder="1" applyAlignment="1">
      <alignment horizontal="center" vertical="center" textRotation="90"/>
    </xf>
    <xf numFmtId="0" fontId="72" fillId="14" borderId="0" xfId="0" applyFont="1" applyFill="1" applyBorder="1" applyAlignment="1">
      <alignment horizontal="center" vertical="center" textRotation="90"/>
    </xf>
    <xf numFmtId="0" fontId="72" fillId="20" borderId="0" xfId="0" applyFont="1" applyFill="1" applyBorder="1" applyAlignment="1">
      <alignment horizontal="center" vertical="center" textRotation="90"/>
    </xf>
    <xf numFmtId="0" fontId="118" fillId="12" borderId="0" xfId="0" applyFont="1" applyFill="1" applyAlignment="1">
      <alignment horizontal="left" vertical="center"/>
    </xf>
    <xf numFmtId="0" fontId="69" fillId="12" borderId="0" xfId="0" applyFont="1" applyFill="1" applyBorder="1" applyAlignment="1">
      <alignment vertical="top"/>
    </xf>
    <xf numFmtId="0" fontId="42" fillId="12" borderId="0" xfId="0" applyFont="1" applyFill="1" applyBorder="1"/>
    <xf numFmtId="0" fontId="38" fillId="12" borderId="0" xfId="0" applyFont="1" applyFill="1" applyAlignment="1"/>
    <xf numFmtId="0" fontId="124" fillId="0" borderId="0" xfId="0" applyFont="1" applyFill="1" applyBorder="1"/>
    <xf numFmtId="0" fontId="125" fillId="0" borderId="0" xfId="0" applyFont="1" applyFill="1" applyBorder="1"/>
    <xf numFmtId="0" fontId="40" fillId="12" borderId="0" xfId="0" applyFont="1" applyFill="1" applyAlignment="1">
      <alignment wrapText="1"/>
    </xf>
    <xf numFmtId="0" fontId="40" fillId="0" borderId="0" xfId="0" applyFont="1" applyAlignment="1">
      <alignment wrapText="1"/>
    </xf>
    <xf numFmtId="0" fontId="40" fillId="0" borderId="0" xfId="0" applyFont="1" applyAlignment="1"/>
    <xf numFmtId="0" fontId="42" fillId="0" borderId="0" xfId="0" applyFont="1" applyFill="1" applyBorder="1" applyAlignment="1">
      <alignment horizontal="center" vertical="center" textRotation="90"/>
    </xf>
    <xf numFmtId="0" fontId="40" fillId="21" borderId="70" xfId="0" applyFont="1" applyFill="1" applyBorder="1" applyAlignment="1">
      <alignment horizontal="center"/>
    </xf>
    <xf numFmtId="0" fontId="40" fillId="21" borderId="56" xfId="0" applyFont="1" applyFill="1" applyBorder="1" applyAlignment="1">
      <alignment horizontal="center"/>
    </xf>
    <xf numFmtId="0" fontId="40" fillId="21" borderId="40" xfId="0" applyFont="1" applyFill="1" applyBorder="1" applyAlignment="1">
      <alignment horizontal="center"/>
    </xf>
    <xf numFmtId="0" fontId="40" fillId="21" borderId="88" xfId="0" applyFont="1" applyFill="1" applyBorder="1" applyAlignment="1">
      <alignment horizontal="center"/>
    </xf>
    <xf numFmtId="0" fontId="72" fillId="14" borderId="22" xfId="0" applyFont="1" applyFill="1" applyBorder="1" applyAlignment="1">
      <alignment horizontal="center" vertical="center" textRotation="90"/>
    </xf>
    <xf numFmtId="0" fontId="42" fillId="76" borderId="8" xfId="0" applyFont="1" applyFill="1" applyBorder="1" applyAlignment="1">
      <alignment horizontal="left" vertical="center" wrapText="1"/>
    </xf>
    <xf numFmtId="0" fontId="88" fillId="15" borderId="113" xfId="0" applyFont="1" applyFill="1" applyBorder="1" applyAlignment="1">
      <alignment horizontal="center" vertical="center" wrapText="1" readingOrder="1"/>
    </xf>
    <xf numFmtId="0" fontId="92" fillId="15" borderId="120" xfId="0" applyFont="1" applyFill="1" applyBorder="1" applyAlignment="1">
      <alignment horizontal="center" vertical="center" wrapText="1" readingOrder="1"/>
    </xf>
    <xf numFmtId="0" fontId="37" fillId="0" borderId="5" xfId="0" applyFont="1" applyFill="1" applyBorder="1" applyAlignment="1"/>
    <xf numFmtId="9" fontId="42" fillId="25" borderId="9" xfId="0" applyNumberFormat="1" applyFont="1" applyFill="1" applyBorder="1" applyAlignment="1">
      <alignment horizontal="center" vertical="center"/>
    </xf>
    <xf numFmtId="9" fontId="42" fillId="14" borderId="9" xfId="0" applyNumberFormat="1" applyFont="1" applyFill="1" applyBorder="1" applyAlignment="1">
      <alignment horizontal="center" vertical="center"/>
    </xf>
    <xf numFmtId="9" fontId="67" fillId="18" borderId="31" xfId="0" applyNumberFormat="1" applyFont="1" applyFill="1" applyBorder="1" applyAlignment="1">
      <alignment horizontal="center" vertical="center"/>
    </xf>
    <xf numFmtId="0" fontId="69" fillId="0" borderId="0" xfId="0" applyFont="1" applyFill="1" applyBorder="1" applyAlignment="1">
      <alignment horizontal="justify" vertical="top"/>
    </xf>
    <xf numFmtId="0" fontId="37" fillId="0" borderId="5" xfId="0" applyFont="1" applyFill="1" applyBorder="1" applyAlignment="1">
      <alignment vertical="center"/>
    </xf>
    <xf numFmtId="0" fontId="37" fillId="0" borderId="0" xfId="0" applyFont="1" applyBorder="1" applyAlignment="1">
      <alignment vertical="center"/>
    </xf>
    <xf numFmtId="0" fontId="37" fillId="0" borderId="0" xfId="0" applyFont="1" applyFill="1" applyBorder="1" applyAlignment="1">
      <alignment horizontal="justify" vertical="center"/>
    </xf>
    <xf numFmtId="9" fontId="94" fillId="18" borderId="49" xfId="0" applyNumberFormat="1" applyFont="1" applyFill="1" applyBorder="1" applyAlignment="1"/>
    <xf numFmtId="9" fontId="94" fillId="18" borderId="35" xfId="0" applyNumberFormat="1" applyFont="1" applyFill="1" applyBorder="1" applyAlignment="1"/>
    <xf numFmtId="9" fontId="94" fillId="0" borderId="0" xfId="0" applyNumberFormat="1" applyFont="1" applyFill="1" applyBorder="1" applyAlignment="1"/>
    <xf numFmtId="0" fontId="72" fillId="9" borderId="0" xfId="0" applyFont="1" applyFill="1" applyBorder="1" applyAlignment="1">
      <alignment horizontal="center" vertical="center" textRotation="90"/>
    </xf>
    <xf numFmtId="0" fontId="69" fillId="0" borderId="0" xfId="0" applyFont="1" applyFill="1" applyBorder="1" applyAlignment="1">
      <alignment horizontal="center"/>
    </xf>
    <xf numFmtId="0" fontId="42" fillId="9" borderId="4" xfId="0" applyFont="1" applyFill="1" applyBorder="1" applyAlignment="1"/>
    <xf numFmtId="0" fontId="63" fillId="0" borderId="5" xfId="0" applyFont="1" applyFill="1" applyBorder="1" applyAlignment="1"/>
    <xf numFmtId="0" fontId="64" fillId="0" borderId="0" xfId="0" applyFont="1" applyFill="1" applyBorder="1" applyAlignment="1"/>
    <xf numFmtId="9" fontId="70" fillId="18" borderId="35" xfId="0" applyNumberFormat="1" applyFont="1" applyFill="1" applyBorder="1" applyAlignment="1"/>
    <xf numFmtId="9" fontId="70" fillId="18" borderId="9" xfId="0" applyNumberFormat="1" applyFont="1" applyFill="1" applyBorder="1" applyAlignment="1"/>
    <xf numFmtId="9" fontId="68" fillId="0" borderId="13" xfId="0" applyNumberFormat="1" applyFont="1" applyFill="1" applyBorder="1" applyAlignment="1"/>
    <xf numFmtId="3" fontId="71" fillId="36" borderId="0" xfId="0" applyNumberFormat="1" applyFont="1" applyFill="1" applyBorder="1" applyAlignment="1">
      <alignment horizontal="center"/>
    </xf>
    <xf numFmtId="0" fontId="126" fillId="9" borderId="0" xfId="0" applyFont="1" applyFill="1"/>
    <xf numFmtId="0" fontId="69" fillId="9" borderId="135" xfId="0" applyFont="1" applyFill="1" applyBorder="1" applyAlignment="1">
      <alignment horizontal="center" vertical="center"/>
    </xf>
    <xf numFmtId="0" fontId="69" fillId="38" borderId="43" xfId="0" applyFont="1" applyFill="1" applyBorder="1" applyAlignment="1"/>
    <xf numFmtId="0" fontId="107" fillId="53" borderId="22" xfId="0" applyFont="1" applyFill="1" applyBorder="1" applyAlignment="1">
      <alignment vertical="center" wrapText="1"/>
    </xf>
    <xf numFmtId="0" fontId="107" fillId="53" borderId="89" xfId="0" applyFont="1" applyFill="1" applyBorder="1" applyAlignment="1">
      <alignment vertical="center" wrapText="1"/>
    </xf>
    <xf numFmtId="9" fontId="68" fillId="18" borderId="30" xfId="0" applyNumberFormat="1" applyFont="1" applyFill="1" applyBorder="1"/>
    <xf numFmtId="0" fontId="95" fillId="0" borderId="36" xfId="0" applyFont="1" applyBorder="1" applyAlignment="1">
      <alignment horizontal="right"/>
    </xf>
    <xf numFmtId="0" fontId="69" fillId="54" borderId="12" xfId="0" applyFont="1" applyFill="1" applyBorder="1" applyAlignment="1">
      <alignment horizontal="center" vertical="center"/>
    </xf>
    <xf numFmtId="0" fontId="42" fillId="25" borderId="43" xfId="0" applyFont="1" applyFill="1" applyBorder="1"/>
    <xf numFmtId="0" fontId="40" fillId="14" borderId="43" xfId="0" applyFont="1" applyFill="1" applyBorder="1"/>
    <xf numFmtId="0" fontId="74" fillId="9" borderId="43" xfId="0" applyFont="1" applyFill="1" applyBorder="1" applyAlignment="1">
      <alignment vertical="center"/>
    </xf>
    <xf numFmtId="0" fontId="69" fillId="0" borderId="84" xfId="0" applyFont="1" applyBorder="1"/>
    <xf numFmtId="0" fontId="69" fillId="0" borderId="43" xfId="0" applyFont="1" applyBorder="1"/>
    <xf numFmtId="0" fontId="42" fillId="0" borderId="36" xfId="0" applyFont="1" applyFill="1" applyBorder="1" applyAlignment="1">
      <alignment horizontal="center" vertical="center"/>
    </xf>
    <xf numFmtId="0" fontId="72" fillId="0" borderId="39" xfId="0" applyFont="1" applyBorder="1"/>
    <xf numFmtId="0" fontId="107" fillId="51" borderId="25" xfId="0" applyFont="1" applyFill="1" applyBorder="1" applyAlignment="1">
      <alignment vertical="center" wrapText="1"/>
    </xf>
    <xf numFmtId="0" fontId="69" fillId="51" borderId="35" xfId="0" applyFont="1" applyFill="1" applyBorder="1" applyAlignment="1">
      <alignment vertical="center" wrapText="1"/>
    </xf>
    <xf numFmtId="0" fontId="69" fillId="51" borderId="24" xfId="0" applyFont="1" applyFill="1" applyBorder="1" applyAlignment="1">
      <alignment vertical="center" wrapText="1"/>
    </xf>
    <xf numFmtId="0" fontId="69" fillId="51" borderId="44" xfId="0" applyFont="1" applyFill="1" applyBorder="1" applyAlignment="1">
      <alignment vertical="center" wrapText="1"/>
    </xf>
    <xf numFmtId="0" fontId="69" fillId="0" borderId="43" xfId="0" applyFont="1" applyFill="1" applyBorder="1"/>
    <xf numFmtId="0" fontId="69" fillId="0" borderId="43" xfId="0" applyFont="1" applyFill="1" applyBorder="1" applyAlignment="1">
      <alignment vertical="center" wrapText="1"/>
    </xf>
    <xf numFmtId="0" fontId="69" fillId="0" borderId="43" xfId="0" applyFont="1" applyBorder="1" applyAlignment="1">
      <alignment wrapText="1"/>
    </xf>
    <xf numFmtId="0" fontId="69" fillId="0" borderId="39" xfId="0" applyFont="1" applyBorder="1"/>
    <xf numFmtId="0" fontId="64" fillId="0" borderId="4" xfId="0" applyFont="1" applyFill="1" applyBorder="1" applyAlignment="1">
      <alignment horizontal="center" vertical="center"/>
    </xf>
    <xf numFmtId="0" fontId="79" fillId="54" borderId="22" xfId="0" applyFont="1" applyFill="1" applyBorder="1" applyAlignment="1">
      <alignment horizontal="center" vertical="center" wrapText="1"/>
    </xf>
    <xf numFmtId="0" fontId="69" fillId="54" borderId="35" xfId="0" applyFont="1" applyFill="1" applyBorder="1" applyAlignment="1">
      <alignment horizontal="center" vertical="center"/>
    </xf>
    <xf numFmtId="0" fontId="69" fillId="54" borderId="22" xfId="0" applyFont="1" applyFill="1" applyBorder="1" applyAlignment="1">
      <alignment horizontal="center" vertical="center"/>
    </xf>
    <xf numFmtId="9" fontId="68" fillId="18" borderId="136" xfId="0" applyNumberFormat="1" applyFont="1" applyFill="1" applyBorder="1" applyAlignment="1">
      <alignment horizontal="center" vertical="center"/>
    </xf>
    <xf numFmtId="0" fontId="131" fillId="9" borderId="0" xfId="0" applyFont="1" applyFill="1"/>
    <xf numFmtId="0" fontId="42" fillId="0" borderId="0" xfId="0" applyFont="1" applyFill="1" applyBorder="1" applyAlignment="1">
      <alignment vertical="center"/>
    </xf>
    <xf numFmtId="0" fontId="112" fillId="0" borderId="5" xfId="0" applyFont="1" applyFill="1" applyBorder="1" applyAlignment="1">
      <alignment horizontal="center" vertical="center"/>
    </xf>
    <xf numFmtId="0" fontId="107" fillId="0" borderId="0" xfId="0" applyFont="1" applyFill="1" applyBorder="1" applyAlignment="1">
      <alignment horizontal="center" vertical="center"/>
    </xf>
    <xf numFmtId="0" fontId="134" fillId="0" borderId="5" xfId="0" applyFont="1" applyFill="1" applyBorder="1" applyAlignment="1">
      <alignment horizontal="left" vertical="center"/>
    </xf>
    <xf numFmtId="0" fontId="112" fillId="0" borderId="0" xfId="0" applyFont="1" applyFill="1" applyBorder="1" applyAlignment="1">
      <alignment horizontal="center" vertical="center"/>
    </xf>
    <xf numFmtId="0" fontId="107" fillId="9" borderId="0" xfId="0" applyFont="1" applyFill="1" applyBorder="1" applyAlignment="1"/>
    <xf numFmtId="0" fontId="112" fillId="0" borderId="5" xfId="0" applyFont="1" applyFill="1" applyBorder="1" applyAlignment="1">
      <alignment horizontal="right" vertical="center"/>
    </xf>
    <xf numFmtId="0" fontId="135" fillId="0" borderId="5" xfId="0" applyFont="1" applyFill="1" applyBorder="1" applyAlignment="1">
      <alignment horizontal="left" vertical="center"/>
    </xf>
    <xf numFmtId="0" fontId="107" fillId="0" borderId="0" xfId="0" applyFont="1" applyFill="1" applyBorder="1" applyAlignment="1">
      <alignment horizontal="left" vertical="center"/>
    </xf>
    <xf numFmtId="0" fontId="107" fillId="0" borderId="0" xfId="0" quotePrefix="1" applyFont="1" applyFill="1" applyBorder="1" applyAlignment="1">
      <alignment horizontal="left" vertical="center"/>
    </xf>
    <xf numFmtId="0" fontId="107" fillId="0" borderId="0" xfId="0" quotePrefix="1" applyFont="1" applyFill="1" applyBorder="1" applyAlignment="1">
      <alignment horizontal="center" vertical="center"/>
    </xf>
    <xf numFmtId="0" fontId="112" fillId="0" borderId="5" xfId="0" applyFont="1" applyFill="1" applyBorder="1" applyAlignment="1">
      <alignment horizontal="left" vertical="center"/>
    </xf>
    <xf numFmtId="0" fontId="107" fillId="14" borderId="0" xfId="0" applyFont="1" applyFill="1" applyBorder="1" applyAlignment="1"/>
    <xf numFmtId="0" fontId="112" fillId="0" borderId="0" xfId="0" applyFont="1" applyFill="1" applyBorder="1" applyAlignment="1"/>
    <xf numFmtId="9" fontId="136" fillId="0" borderId="4" xfId="0" applyNumberFormat="1" applyFont="1" applyFill="1" applyBorder="1" applyAlignment="1"/>
    <xf numFmtId="9" fontId="137" fillId="0" borderId="0" xfId="0" applyNumberFormat="1" applyFont="1" applyFill="1" applyBorder="1"/>
    <xf numFmtId="0" fontId="107" fillId="25" borderId="0" xfId="0" applyFont="1" applyFill="1" applyBorder="1" applyAlignment="1"/>
    <xf numFmtId="0" fontId="107" fillId="0" borderId="11" xfId="0" applyFont="1" applyFill="1" applyBorder="1" applyAlignment="1"/>
    <xf numFmtId="0" fontId="138" fillId="0" borderId="12" xfId="0" applyFont="1" applyFill="1" applyBorder="1" applyAlignment="1"/>
    <xf numFmtId="9" fontId="137" fillId="0" borderId="12" xfId="0" applyNumberFormat="1" applyFont="1" applyFill="1" applyBorder="1"/>
    <xf numFmtId="0" fontId="107" fillId="14" borderId="12" xfId="0" applyFont="1" applyFill="1" applyBorder="1" applyAlignment="1"/>
    <xf numFmtId="0" fontId="139" fillId="9" borderId="0" xfId="0" applyFont="1" applyFill="1" applyBorder="1" applyAlignment="1">
      <alignment horizontal="right"/>
    </xf>
    <xf numFmtId="0" fontId="71" fillId="9" borderId="0" xfId="0" applyFont="1" applyFill="1" applyAlignment="1">
      <alignment horizontal="center"/>
    </xf>
    <xf numFmtId="9" fontId="136" fillId="6" borderId="31" xfId="0" applyNumberFormat="1" applyFont="1" applyFill="1" applyBorder="1" applyAlignment="1">
      <alignment horizontal="center" vertical="center"/>
    </xf>
    <xf numFmtId="9" fontId="137" fillId="6" borderId="26" xfId="0" applyNumberFormat="1" applyFont="1" applyFill="1" applyBorder="1" applyAlignment="1">
      <alignment horizontal="center" vertical="center"/>
    </xf>
    <xf numFmtId="0" fontId="112" fillId="14" borderId="88" xfId="0" applyFont="1" applyFill="1" applyBorder="1" applyAlignment="1">
      <alignment horizontal="center" vertical="center" textRotation="90"/>
    </xf>
    <xf numFmtId="0" fontId="107" fillId="9" borderId="0" xfId="0" applyFont="1" applyFill="1" applyBorder="1" applyAlignment="1">
      <alignment textRotation="90"/>
    </xf>
    <xf numFmtId="9" fontId="136" fillId="6" borderId="30" xfId="0" applyNumberFormat="1"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42" fillId="0" borderId="4" xfId="0" applyFont="1" applyBorder="1" applyAlignment="1">
      <alignment horizontal="center" vertical="center"/>
    </xf>
    <xf numFmtId="9" fontId="136" fillId="0" borderId="4" xfId="0" applyNumberFormat="1" applyFont="1" applyFill="1" applyBorder="1" applyAlignment="1">
      <alignment horizontal="center" vertical="center"/>
    </xf>
    <xf numFmtId="0" fontId="38" fillId="9" borderId="0" xfId="0" applyFont="1" applyFill="1" applyBorder="1" applyAlignment="1"/>
    <xf numFmtId="0" fontId="38" fillId="9" borderId="4" xfId="0" applyFont="1" applyFill="1" applyBorder="1" applyAlignment="1"/>
    <xf numFmtId="0" fontId="135" fillId="0" borderId="5" xfId="0" applyFont="1" applyFill="1" applyBorder="1" applyAlignment="1">
      <alignment vertical="top"/>
    </xf>
    <xf numFmtId="9" fontId="89" fillId="25" borderId="9" xfId="0" applyNumberFormat="1" applyFont="1" applyFill="1" applyBorder="1" applyAlignment="1">
      <alignment horizontal="center" vertical="center"/>
    </xf>
    <xf numFmtId="9" fontId="89" fillId="14" borderId="9" xfId="0" applyNumberFormat="1" applyFont="1" applyFill="1" applyBorder="1" applyAlignment="1">
      <alignment horizontal="center" vertical="center"/>
    </xf>
    <xf numFmtId="0" fontId="74" fillId="9" borderId="0" xfId="0" applyFont="1" applyFill="1" applyBorder="1" applyAlignment="1">
      <alignment vertical="top"/>
    </xf>
    <xf numFmtId="0" fontId="74" fillId="9" borderId="4" xfId="0" applyFont="1" applyFill="1" applyBorder="1" applyAlignment="1">
      <alignment vertical="top"/>
    </xf>
    <xf numFmtId="9" fontId="68" fillId="9" borderId="0" xfId="0" applyNumberFormat="1" applyFont="1" applyFill="1" applyBorder="1" applyAlignment="1"/>
    <xf numFmtId="9" fontId="68" fillId="9" borderId="4" xfId="0" applyNumberFormat="1" applyFont="1" applyFill="1" applyBorder="1" applyAlignment="1"/>
    <xf numFmtId="9" fontId="70" fillId="18" borderId="41" xfId="0" applyNumberFormat="1" applyFont="1" applyFill="1" applyBorder="1" applyAlignment="1">
      <alignment horizontal="center" vertical="center"/>
    </xf>
    <xf numFmtId="9" fontId="70" fillId="18" borderId="73" xfId="0" applyNumberFormat="1" applyFont="1" applyFill="1" applyBorder="1" applyAlignment="1">
      <alignment horizontal="center" vertical="center"/>
    </xf>
    <xf numFmtId="9" fontId="43" fillId="18" borderId="7" xfId="0" applyNumberFormat="1" applyFont="1" applyFill="1" applyBorder="1" applyAlignment="1">
      <alignment horizontal="center" vertical="center"/>
    </xf>
    <xf numFmtId="9" fontId="43" fillId="18" borderId="26" xfId="0" applyNumberFormat="1" applyFont="1" applyFill="1" applyBorder="1" applyAlignment="1">
      <alignment horizontal="center" vertical="center"/>
    </xf>
    <xf numFmtId="0" fontId="101" fillId="9" borderId="0" xfId="0" applyFont="1" applyFill="1" applyBorder="1" applyAlignment="1"/>
    <xf numFmtId="0" fontId="42" fillId="9" borderId="0" xfId="0" applyFont="1" applyFill="1" applyAlignment="1"/>
    <xf numFmtId="0" fontId="71" fillId="36" borderId="0" xfId="0" applyFont="1" applyFill="1" applyAlignment="1">
      <alignment horizontal="center" vertical="center"/>
    </xf>
    <xf numFmtId="0" fontId="96" fillId="0" borderId="75" xfId="0" applyFont="1" applyFill="1" applyBorder="1" applyAlignment="1"/>
    <xf numFmtId="0" fontId="38" fillId="0" borderId="56" xfId="0" applyFont="1" applyFill="1" applyBorder="1" applyAlignment="1"/>
    <xf numFmtId="9" fontId="94" fillId="18" borderId="9" xfId="0" applyNumberFormat="1" applyFont="1" applyFill="1" applyBorder="1"/>
    <xf numFmtId="9" fontId="70" fillId="18" borderId="30" xfId="0" applyNumberFormat="1" applyFont="1" applyFill="1" applyBorder="1" applyAlignment="1">
      <alignment horizontal="center" vertical="center"/>
    </xf>
    <xf numFmtId="9" fontId="43" fillId="18" borderId="30" xfId="0" applyNumberFormat="1" applyFont="1" applyFill="1" applyBorder="1" applyAlignment="1">
      <alignment horizontal="center" vertical="center"/>
    </xf>
    <xf numFmtId="9" fontId="70" fillId="18" borderId="31" xfId="0" applyNumberFormat="1" applyFont="1" applyFill="1" applyBorder="1" applyAlignment="1">
      <alignment horizontal="center" vertical="center"/>
    </xf>
    <xf numFmtId="9" fontId="9" fillId="28" borderId="9" xfId="0" applyNumberFormat="1" applyFont="1" applyFill="1" applyBorder="1" applyAlignment="1">
      <alignment horizontal="center" vertical="center" readingOrder="1"/>
    </xf>
    <xf numFmtId="0" fontId="1" fillId="66" borderId="9" xfId="0" applyFont="1" applyFill="1" applyBorder="1" applyAlignment="1">
      <alignment horizontal="center" vertical="center" wrapText="1"/>
    </xf>
    <xf numFmtId="0" fontId="1" fillId="32" borderId="9" xfId="0" applyFont="1" applyFill="1" applyBorder="1" applyAlignment="1">
      <alignment horizontal="center" vertical="center" wrapText="1"/>
    </xf>
    <xf numFmtId="0" fontId="95" fillId="0" borderId="5" xfId="0" applyFont="1" applyFill="1" applyBorder="1" applyAlignment="1">
      <alignment horizontal="left" vertical="top" readingOrder="1"/>
    </xf>
    <xf numFmtId="0" fontId="69" fillId="0" borderId="0" xfId="0" applyFont="1" applyFill="1" applyBorder="1" applyAlignment="1">
      <alignment horizontal="center" vertical="center" readingOrder="1"/>
    </xf>
    <xf numFmtId="0" fontId="69" fillId="0" borderId="4" xfId="0" applyFont="1" applyFill="1" applyBorder="1" applyAlignment="1">
      <alignment horizontal="center" vertical="center" readingOrder="1"/>
    </xf>
    <xf numFmtId="0" fontId="143" fillId="0" borderId="5" xfId="0" applyFont="1" applyFill="1" applyBorder="1" applyAlignment="1">
      <alignment horizontal="left" vertical="center"/>
    </xf>
    <xf numFmtId="0" fontId="71" fillId="0" borderId="0" xfId="0" applyFont="1" applyFill="1" applyBorder="1" applyAlignment="1">
      <alignment horizontal="center" vertical="center" wrapText="1"/>
    </xf>
    <xf numFmtId="0" fontId="144" fillId="9" borderId="0" xfId="0" applyFont="1" applyFill="1"/>
    <xf numFmtId="0" fontId="119" fillId="0" borderId="5" xfId="0" applyFont="1" applyBorder="1"/>
    <xf numFmtId="9" fontId="69" fillId="0" borderId="0" xfId="0" applyNumberFormat="1" applyFont="1" applyFill="1" applyBorder="1" applyAlignment="1">
      <alignment horizontal="center" vertical="center" readingOrder="1"/>
    </xf>
    <xf numFmtId="0" fontId="144" fillId="0" borderId="5" xfId="0" applyFont="1" applyFill="1" applyBorder="1" applyAlignment="1">
      <alignment horizontal="left" vertical="top" readingOrder="1"/>
    </xf>
    <xf numFmtId="0" fontId="144" fillId="0" borderId="11" xfId="0" applyFont="1" applyFill="1" applyBorder="1" applyAlignment="1">
      <alignment horizontal="left" vertical="top" readingOrder="1"/>
    </xf>
    <xf numFmtId="0" fontId="144" fillId="0" borderId="12" xfId="0" applyFont="1" applyFill="1" applyBorder="1" applyAlignment="1">
      <alignment horizontal="center" vertical="center" readingOrder="1"/>
    </xf>
    <xf numFmtId="0" fontId="69" fillId="0" borderId="13" xfId="0" applyFont="1" applyFill="1" applyBorder="1" applyAlignment="1">
      <alignment horizontal="center" vertical="center" readingOrder="1"/>
    </xf>
    <xf numFmtId="0" fontId="144" fillId="9" borderId="0" xfId="0" applyFont="1" applyFill="1" applyBorder="1" applyAlignment="1">
      <alignment horizontal="left" vertical="top" readingOrder="1"/>
    </xf>
    <xf numFmtId="0" fontId="144" fillId="9" borderId="0" xfId="0" applyFont="1" applyFill="1" applyBorder="1" applyAlignment="1">
      <alignment horizontal="center" vertical="center" readingOrder="1"/>
    </xf>
    <xf numFmtId="0" fontId="64" fillId="36" borderId="0" xfId="0" applyFont="1" applyFill="1" applyBorder="1" applyAlignment="1">
      <alignment horizontal="center" vertical="center" readingOrder="1"/>
    </xf>
    <xf numFmtId="0" fontId="7" fillId="0" borderId="15" xfId="0" applyFont="1" applyFill="1" applyBorder="1" applyAlignment="1">
      <alignment horizontal="left" vertical="top"/>
    </xf>
    <xf numFmtId="9" fontId="51" fillId="25" borderId="9" xfId="0" applyNumberFormat="1" applyFont="1" applyFill="1" applyBorder="1" applyAlignment="1">
      <alignment horizontal="center" vertical="center" wrapText="1"/>
    </xf>
    <xf numFmtId="9" fontId="51" fillId="14" borderId="9" xfId="0" applyNumberFormat="1" applyFont="1" applyFill="1" applyBorder="1" applyAlignment="1">
      <alignment horizontal="center" vertical="center" wrapText="1"/>
    </xf>
    <xf numFmtId="9" fontId="51" fillId="16" borderId="9" xfId="0" applyNumberFormat="1" applyFont="1" applyFill="1" applyBorder="1" applyAlignment="1">
      <alignment horizontal="center" vertical="center" wrapText="1"/>
    </xf>
    <xf numFmtId="0" fontId="145" fillId="0" borderId="5" xfId="0" applyFont="1" applyFill="1" applyBorder="1" applyAlignment="1">
      <alignment horizontal="left" vertical="center" wrapText="1"/>
    </xf>
    <xf numFmtId="0" fontId="69" fillId="0" borderId="5" xfId="0" applyFont="1" applyFill="1" applyBorder="1" applyAlignment="1">
      <alignment horizontal="center" vertical="center" wrapText="1"/>
    </xf>
    <xf numFmtId="0" fontId="40" fillId="0" borderId="0" xfId="0" applyFont="1" applyFill="1" applyBorder="1" applyAlignment="1">
      <alignment horizontal="center"/>
    </xf>
    <xf numFmtId="0" fontId="69" fillId="0" borderId="0" xfId="0" applyFont="1" applyFill="1" applyBorder="1" applyAlignment="1">
      <alignment horizontal="center" vertical="center" textRotation="90"/>
    </xf>
    <xf numFmtId="0" fontId="72" fillId="0" borderId="0" xfId="0" applyFont="1" applyFill="1" applyBorder="1" applyAlignment="1">
      <alignment horizontal="center" vertical="center" textRotation="90"/>
    </xf>
    <xf numFmtId="0" fontId="69" fillId="0" borderId="0" xfId="0" applyFont="1" applyFill="1" applyBorder="1" applyAlignment="1">
      <alignment horizontal="center" vertical="center" textRotation="90" wrapText="1"/>
    </xf>
    <xf numFmtId="0" fontId="72" fillId="0" borderId="123" xfId="0" applyFont="1" applyFill="1" applyBorder="1" applyAlignment="1">
      <alignment horizontal="left" vertical="top"/>
    </xf>
    <xf numFmtId="0" fontId="72" fillId="0" borderId="116" xfId="0" applyFont="1" applyFill="1" applyBorder="1" applyAlignment="1">
      <alignment horizontal="center" vertical="center"/>
    </xf>
    <xf numFmtId="0" fontId="72" fillId="0" borderId="124" xfId="0" applyFont="1" applyFill="1" applyBorder="1" applyAlignment="1">
      <alignment horizontal="center" vertical="center"/>
    </xf>
    <xf numFmtId="0" fontId="72" fillId="0" borderId="0" xfId="0" applyFont="1" applyFill="1" applyBorder="1" applyAlignment="1">
      <alignment horizontal="center" vertical="center"/>
    </xf>
    <xf numFmtId="0" fontId="72" fillId="0" borderId="41" xfId="0" applyFont="1" applyFill="1" applyBorder="1" applyAlignment="1">
      <alignment horizontal="center" vertical="center"/>
    </xf>
    <xf numFmtId="0" fontId="65" fillId="0" borderId="0" xfId="0" applyFont="1" applyFill="1" applyBorder="1" applyAlignment="1">
      <alignment horizontal="center" vertical="center"/>
    </xf>
    <xf numFmtId="0" fontId="146" fillId="0" borderId="15" xfId="0" applyFont="1" applyFill="1" applyBorder="1" applyAlignment="1">
      <alignment horizontal="left" vertical="center"/>
    </xf>
    <xf numFmtId="9" fontId="147" fillId="0" borderId="0" xfId="0" applyNumberFormat="1" applyFont="1" applyFill="1" applyBorder="1" applyAlignment="1">
      <alignment horizontal="left" vertical="center"/>
    </xf>
    <xf numFmtId="9" fontId="148" fillId="0" borderId="41" xfId="0" applyNumberFormat="1" applyFont="1" applyFill="1" applyBorder="1" applyAlignment="1">
      <alignment horizontal="center" vertical="center"/>
    </xf>
    <xf numFmtId="0" fontId="149" fillId="0" borderId="5" xfId="0" applyFont="1" applyFill="1" applyBorder="1" applyAlignment="1">
      <alignment horizontal="left" vertical="center"/>
    </xf>
    <xf numFmtId="0" fontId="150" fillId="0" borderId="15" xfId="0" applyFont="1" applyFill="1" applyBorder="1" applyAlignment="1">
      <alignment horizontal="left" vertical="center"/>
    </xf>
    <xf numFmtId="0" fontId="147" fillId="0" borderId="0" xfId="0" applyFont="1" applyFill="1" applyBorder="1" applyAlignment="1">
      <alignment horizontal="left" vertical="center"/>
    </xf>
    <xf numFmtId="0" fontId="148" fillId="0" borderId="41" xfId="0" applyFont="1" applyFill="1" applyBorder="1" applyAlignment="1">
      <alignment horizontal="center" vertical="center"/>
    </xf>
    <xf numFmtId="0" fontId="146" fillId="0" borderId="0" xfId="0" applyFont="1" applyFill="1" applyBorder="1" applyAlignment="1">
      <alignment horizontal="left" vertical="center"/>
    </xf>
    <xf numFmtId="0" fontId="37" fillId="0" borderId="41" xfId="0" applyFont="1" applyFill="1" applyBorder="1" applyAlignment="1">
      <alignment horizontal="center" vertical="center"/>
    </xf>
    <xf numFmtId="0" fontId="146" fillId="0" borderId="0" xfId="0" applyFont="1" applyFill="1" applyBorder="1" applyAlignment="1">
      <alignment horizontal="left" vertical="center" wrapText="1"/>
    </xf>
    <xf numFmtId="0" fontId="37" fillId="0" borderId="41" xfId="0" applyFont="1" applyFill="1" applyBorder="1" applyAlignment="1">
      <alignment horizontal="center" vertical="center" wrapText="1"/>
    </xf>
    <xf numFmtId="0" fontId="127" fillId="0" borderId="0" xfId="0" applyFont="1" applyFill="1" applyBorder="1" applyAlignment="1">
      <alignment horizontal="center" vertical="center" wrapText="1"/>
    </xf>
    <xf numFmtId="0" fontId="95" fillId="0" borderId="0" xfId="0" applyFont="1" applyFill="1" applyBorder="1" applyAlignment="1">
      <alignment vertical="center" wrapText="1"/>
    </xf>
    <xf numFmtId="0" fontId="107" fillId="0" borderId="0" xfId="0" applyFont="1" applyFill="1" applyBorder="1" applyAlignment="1">
      <alignment vertical="center" wrapText="1"/>
    </xf>
    <xf numFmtId="0" fontId="146" fillId="0" borderId="41" xfId="0" applyFont="1" applyFill="1" applyBorder="1" applyAlignment="1">
      <alignment horizontal="left" vertical="center"/>
    </xf>
    <xf numFmtId="0" fontId="107" fillId="0" borderId="4" xfId="0" applyFont="1" applyFill="1" applyBorder="1" applyAlignment="1">
      <alignment vertical="center" wrapText="1"/>
    </xf>
    <xf numFmtId="0" fontId="69" fillId="0" borderId="15" xfId="0" applyFont="1" applyFill="1" applyBorder="1" applyAlignment="1">
      <alignment horizontal="center" vertical="center" readingOrder="1"/>
    </xf>
    <xf numFmtId="0" fontId="69" fillId="0" borderId="41" xfId="0" applyFont="1" applyFill="1" applyBorder="1" applyAlignment="1">
      <alignment horizontal="center" vertical="center" readingOrder="1"/>
    </xf>
    <xf numFmtId="9" fontId="148" fillId="70" borderId="0" xfId="0" applyNumberFormat="1" applyFont="1" applyFill="1" applyBorder="1" applyAlignment="1">
      <alignment horizontal="center" vertical="center"/>
    </xf>
    <xf numFmtId="0" fontId="151" fillId="0" borderId="15" xfId="0" applyFont="1" applyFill="1" applyBorder="1" applyAlignment="1">
      <alignment horizontal="left" vertical="center" readingOrder="1"/>
    </xf>
    <xf numFmtId="0" fontId="151" fillId="0" borderId="0" xfId="0" applyFont="1" applyFill="1" applyBorder="1" applyAlignment="1">
      <alignment horizontal="left" vertical="center" readingOrder="1"/>
    </xf>
    <xf numFmtId="0" fontId="69" fillId="0" borderId="60" xfId="0" applyFont="1" applyFill="1" applyBorder="1" applyAlignment="1">
      <alignment horizontal="center" vertical="center" readingOrder="1"/>
    </xf>
    <xf numFmtId="0" fontId="69" fillId="0" borderId="21" xfId="0" applyFont="1" applyFill="1" applyBorder="1" applyAlignment="1">
      <alignment horizontal="center" vertical="center" readingOrder="1"/>
    </xf>
    <xf numFmtId="0" fontId="69" fillId="0" borderId="69" xfId="0" applyFont="1" applyFill="1" applyBorder="1" applyAlignment="1">
      <alignment horizontal="center" vertical="center" readingOrder="1"/>
    </xf>
    <xf numFmtId="0" fontId="95" fillId="0" borderId="5" xfId="0" applyFont="1" applyFill="1" applyBorder="1" applyAlignment="1">
      <alignment vertical="center" wrapText="1"/>
    </xf>
    <xf numFmtId="0" fontId="128" fillId="0" borderId="0" xfId="0" applyFont="1" applyFill="1" applyBorder="1" applyAlignment="1">
      <alignment horizontal="center" vertical="center" wrapText="1"/>
    </xf>
    <xf numFmtId="0" fontId="69" fillId="0" borderId="0" xfId="0" applyFont="1" applyFill="1" applyBorder="1" applyAlignment="1">
      <alignment vertical="center" wrapText="1"/>
    </xf>
    <xf numFmtId="0" fontId="69" fillId="0" borderId="4" xfId="0" applyFont="1" applyFill="1" applyBorder="1" applyAlignment="1">
      <alignment vertical="center" wrapText="1"/>
    </xf>
    <xf numFmtId="0" fontId="99" fillId="0" borderId="5" xfId="0" applyFont="1" applyFill="1" applyBorder="1" applyAlignment="1">
      <alignment wrapText="1"/>
    </xf>
    <xf numFmtId="0" fontId="69" fillId="9" borderId="0" xfId="0" applyFont="1" applyFill="1"/>
    <xf numFmtId="0" fontId="69" fillId="0" borderId="0" xfId="0" applyFont="1"/>
    <xf numFmtId="0" fontId="69" fillId="0" borderId="5" xfId="0" applyFont="1" applyFill="1" applyBorder="1" applyAlignment="1">
      <alignment vertical="center" wrapText="1"/>
    </xf>
    <xf numFmtId="0" fontId="130" fillId="0" borderId="5" xfId="0" applyFont="1" applyFill="1" applyBorder="1" applyAlignment="1"/>
    <xf numFmtId="0" fontId="65" fillId="0" borderId="0" xfId="0" applyFont="1" applyFill="1" applyBorder="1" applyAlignment="1">
      <alignment horizontal="right" vertical="center"/>
    </xf>
    <xf numFmtId="9" fontId="152" fillId="70" borderId="63" xfId="0" applyNumberFormat="1" applyFont="1" applyFill="1" applyBorder="1" applyAlignment="1">
      <alignment horizontal="center" vertical="center"/>
    </xf>
    <xf numFmtId="0" fontId="79" fillId="0" borderId="11" xfId="0" applyFont="1" applyFill="1" applyBorder="1" applyAlignment="1">
      <alignment horizontal="left" vertical="center" wrapText="1"/>
    </xf>
    <xf numFmtId="0" fontId="79" fillId="0" borderId="12" xfId="0" applyFont="1" applyFill="1" applyBorder="1" applyAlignment="1">
      <alignment horizontal="left" vertical="center" wrapText="1"/>
    </xf>
    <xf numFmtId="0" fontId="79" fillId="0" borderId="12" xfId="0" applyFont="1" applyFill="1" applyBorder="1" applyAlignment="1">
      <alignment horizontal="center" vertical="center" wrapText="1"/>
    </xf>
    <xf numFmtId="0" fontId="144" fillId="0" borderId="5" xfId="0" applyFont="1" applyFill="1" applyBorder="1" applyAlignment="1">
      <alignment horizontal="left" vertical="center"/>
    </xf>
    <xf numFmtId="0" fontId="72" fillId="0" borderId="14" xfId="0" applyFont="1" applyFill="1" applyBorder="1" applyAlignment="1">
      <alignment horizontal="left" vertical="top"/>
    </xf>
    <xf numFmtId="0" fontId="72" fillId="0" borderId="52" xfId="0" applyFont="1" applyFill="1" applyBorder="1" applyAlignment="1">
      <alignment horizontal="center" vertical="center"/>
    </xf>
    <xf numFmtId="0" fontId="72" fillId="0" borderId="53" xfId="0" applyFont="1" applyFill="1" applyBorder="1" applyAlignment="1">
      <alignment horizontal="center" vertical="center"/>
    </xf>
    <xf numFmtId="0" fontId="153" fillId="0" borderId="5" xfId="0" applyFont="1" applyFill="1" applyBorder="1" applyAlignment="1">
      <alignment horizontal="left" vertical="center"/>
    </xf>
    <xf numFmtId="0" fontId="146" fillId="0" borderId="60" xfId="0" applyFont="1" applyFill="1" applyBorder="1" applyAlignment="1">
      <alignment horizontal="left" vertical="center"/>
    </xf>
    <xf numFmtId="0" fontId="146" fillId="0" borderId="21" xfId="0" applyFont="1" applyFill="1" applyBorder="1" applyAlignment="1">
      <alignment horizontal="left" vertical="center"/>
    </xf>
    <xf numFmtId="0" fontId="146" fillId="0" borderId="69" xfId="0" applyFont="1" applyFill="1" applyBorder="1" applyAlignment="1">
      <alignment horizontal="left" vertical="center"/>
    </xf>
    <xf numFmtId="0" fontId="69" fillId="0" borderId="0" xfId="0" applyFont="1" applyFill="1" applyBorder="1" applyAlignment="1">
      <alignment vertical="top"/>
    </xf>
    <xf numFmtId="0" fontId="42" fillId="25" borderId="43" xfId="0" applyFont="1" applyFill="1" applyBorder="1" applyAlignment="1"/>
    <xf numFmtId="0" fontId="42" fillId="14" borderId="43" xfId="0" applyFont="1" applyFill="1" applyBorder="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72" fillId="21" borderId="9" xfId="0" applyFont="1" applyFill="1" applyBorder="1" applyAlignment="1">
      <alignment horizontal="center" vertical="center" wrapText="1"/>
    </xf>
    <xf numFmtId="0" fontId="85" fillId="27" borderId="84" xfId="0" applyFont="1" applyFill="1" applyBorder="1" applyAlignment="1">
      <alignment horizontal="center"/>
    </xf>
    <xf numFmtId="0" fontId="69" fillId="9" borderId="9" xfId="0" applyFont="1" applyFill="1" applyBorder="1" applyAlignment="1">
      <alignment horizontal="center" vertical="center"/>
    </xf>
    <xf numFmtId="0" fontId="42" fillId="9" borderId="0" xfId="0" applyFont="1" applyFill="1" applyBorder="1"/>
    <xf numFmtId="0" fontId="69" fillId="0" borderId="9" xfId="0" applyFont="1" applyFill="1" applyBorder="1" applyAlignment="1">
      <alignment horizontal="center" vertical="center"/>
    </xf>
    <xf numFmtId="0" fontId="42" fillId="9" borderId="12" xfId="0" applyFont="1" applyFill="1" applyBorder="1" applyAlignment="1">
      <alignment horizontal="left" vertical="center"/>
    </xf>
    <xf numFmtId="0" fontId="40" fillId="23" borderId="9" xfId="0" applyFont="1" applyFill="1" applyBorder="1" applyAlignment="1">
      <alignment horizontal="center" vertical="center" wrapText="1"/>
    </xf>
    <xf numFmtId="0" fontId="69" fillId="9" borderId="0" xfId="0" applyFont="1" applyFill="1" applyBorder="1" applyAlignment="1">
      <alignment horizontal="center" vertical="center"/>
    </xf>
    <xf numFmtId="0" fontId="69" fillId="9" borderId="9" xfId="0" applyFont="1" applyFill="1" applyBorder="1" applyAlignment="1">
      <alignment horizontal="center"/>
    </xf>
    <xf numFmtId="0" fontId="42" fillId="14" borderId="0" xfId="0" applyFont="1" applyFill="1" applyBorder="1" applyAlignment="1"/>
    <xf numFmtId="0" fontId="37" fillId="0" borderId="5" xfId="0" applyFont="1" applyFill="1" applyBorder="1" applyAlignment="1"/>
    <xf numFmtId="0" fontId="38" fillId="0" borderId="0" xfId="0" applyFont="1" applyFill="1" applyBorder="1" applyAlignment="1"/>
    <xf numFmtId="0" fontId="85" fillId="27" borderId="43" xfId="0" applyFont="1" applyFill="1" applyBorder="1" applyAlignment="1">
      <alignment horizontal="center"/>
    </xf>
    <xf numFmtId="0" fontId="69" fillId="9" borderId="30" xfId="0" applyFont="1" applyFill="1" applyBorder="1" applyAlignment="1">
      <alignment horizontal="center" vertical="center"/>
    </xf>
    <xf numFmtId="0" fontId="99" fillId="0" borderId="25" xfId="0" applyFont="1" applyBorder="1"/>
    <xf numFmtId="0" fontId="69" fillId="16" borderId="9" xfId="0" applyFont="1" applyFill="1" applyBorder="1" applyAlignment="1">
      <alignment horizontal="center" vertical="center" textRotation="90" wrapText="1"/>
    </xf>
    <xf numFmtId="0" fontId="0" fillId="9" borderId="0" xfId="0" applyFill="1" applyBorder="1" applyAlignment="1"/>
    <xf numFmtId="0" fontId="0" fillId="9" borderId="22" xfId="0" applyFill="1" applyBorder="1" applyAlignment="1"/>
    <xf numFmtId="0" fontId="0" fillId="9" borderId="56" xfId="0"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40" fillId="0" borderId="5" xfId="0" applyFont="1" applyFill="1" applyBorder="1" applyAlignment="1">
      <alignment wrapText="1"/>
    </xf>
    <xf numFmtId="0" fontId="40" fillId="0" borderId="0" xfId="0" applyFont="1" applyFill="1" applyBorder="1" applyAlignment="1">
      <alignment wrapText="1"/>
    </xf>
    <xf numFmtId="0" fontId="114" fillId="0" borderId="15" xfId="0" applyFont="1" applyFill="1" applyBorder="1" applyAlignment="1">
      <alignment horizontal="center" vertical="center"/>
    </xf>
    <xf numFmtId="0" fontId="135" fillId="0" borderId="5" xfId="0" applyFont="1" applyFill="1" applyBorder="1" applyAlignment="1">
      <alignment vertical="center"/>
    </xf>
    <xf numFmtId="0" fontId="42" fillId="0" borderId="56" xfId="0" applyFont="1" applyFill="1" applyBorder="1"/>
    <xf numFmtId="9" fontId="9" fillId="14" borderId="9" xfId="0" applyNumberFormat="1" applyFont="1" applyFill="1" applyBorder="1" applyAlignment="1">
      <alignment horizontal="center" vertical="center" readingOrder="1"/>
    </xf>
    <xf numFmtId="9" fontId="9" fillId="20" borderId="9" xfId="0" applyNumberFormat="1" applyFont="1" applyFill="1" applyBorder="1" applyAlignment="1">
      <alignment horizontal="center" vertical="center" readingOrder="1"/>
    </xf>
    <xf numFmtId="9" fontId="9" fillId="20" borderId="30" xfId="0" applyNumberFormat="1" applyFont="1" applyFill="1" applyBorder="1" applyAlignment="1">
      <alignment horizontal="center" vertical="center" readingOrder="1"/>
    </xf>
    <xf numFmtId="0" fontId="40" fillId="0" borderId="36" xfId="0" applyFont="1" applyFill="1" applyBorder="1" applyAlignment="1">
      <alignment horizontal="left" vertical="center"/>
    </xf>
    <xf numFmtId="9" fontId="67" fillId="18" borderId="30" xfId="0" applyNumberFormat="1" applyFont="1" applyFill="1" applyBorder="1" applyAlignment="1">
      <alignment horizontal="center" vertical="center"/>
    </xf>
    <xf numFmtId="9" fontId="67" fillId="18" borderId="68" xfId="0" applyNumberFormat="1" applyFont="1" applyFill="1" applyBorder="1" applyAlignment="1">
      <alignment horizontal="center" vertical="center"/>
    </xf>
    <xf numFmtId="9" fontId="94" fillId="18" borderId="48" xfId="0" applyNumberFormat="1" applyFont="1" applyFill="1" applyBorder="1" applyAlignment="1">
      <alignment horizontal="center" vertical="center"/>
    </xf>
    <xf numFmtId="0" fontId="69" fillId="0" borderId="4" xfId="0" applyFont="1" applyBorder="1"/>
    <xf numFmtId="0" fontId="40" fillId="0" borderId="4" xfId="0" applyFont="1" applyFill="1" applyBorder="1"/>
    <xf numFmtId="0" fontId="69" fillId="0" borderId="11" xfId="0" applyFont="1" applyFill="1" applyBorder="1"/>
    <xf numFmtId="0" fontId="69" fillId="10" borderId="12" xfId="0" applyFont="1" applyFill="1" applyBorder="1"/>
    <xf numFmtId="0" fontId="69" fillId="0" borderId="12" xfId="0" applyFont="1" applyFill="1" applyBorder="1"/>
    <xf numFmtId="0" fontId="99" fillId="0" borderId="12" xfId="0" applyFont="1" applyFill="1" applyBorder="1" applyAlignment="1">
      <alignment horizontal="right" wrapText="1"/>
    </xf>
    <xf numFmtId="9" fontId="154" fillId="0" borderId="13" xfId="0" applyNumberFormat="1" applyFont="1" applyFill="1" applyBorder="1"/>
    <xf numFmtId="0" fontId="71" fillId="36" borderId="0" xfId="0" applyFont="1" applyFill="1" applyBorder="1" applyAlignment="1">
      <alignment horizontal="center" wrapText="1"/>
    </xf>
    <xf numFmtId="0" fontId="69" fillId="25" borderId="70" xfId="0" applyFont="1" applyFill="1" applyBorder="1" applyAlignment="1"/>
    <xf numFmtId="0" fontId="69" fillId="14" borderId="87" xfId="0" applyFont="1" applyFill="1" applyBorder="1" applyAlignment="1"/>
    <xf numFmtId="0" fontId="69" fillId="13" borderId="31" xfId="0" applyFont="1" applyFill="1" applyBorder="1" applyAlignment="1"/>
    <xf numFmtId="0" fontId="69" fillId="13" borderId="135" xfId="0" applyFont="1" applyFill="1" applyBorder="1" applyAlignment="1"/>
    <xf numFmtId="0" fontId="42" fillId="25" borderId="40" xfId="0" applyFont="1" applyFill="1" applyBorder="1" applyAlignment="1"/>
    <xf numFmtId="0" fontId="42" fillId="14" borderId="88" xfId="0" applyFont="1" applyFill="1" applyBorder="1" applyAlignment="1"/>
    <xf numFmtId="0" fontId="69" fillId="13" borderId="49" xfId="0" applyFont="1" applyFill="1" applyBorder="1" applyAlignment="1"/>
    <xf numFmtId="0" fontId="69" fillId="13" borderId="129" xfId="0" applyFont="1" applyFill="1" applyBorder="1" applyAlignment="1"/>
    <xf numFmtId="0" fontId="42" fillId="13" borderId="49" xfId="0" applyFont="1" applyFill="1" applyBorder="1" applyAlignment="1"/>
    <xf numFmtId="0" fontId="42" fillId="13" borderId="129" xfId="0" applyFont="1" applyFill="1" applyBorder="1" applyAlignment="1"/>
    <xf numFmtId="0" fontId="72" fillId="0" borderId="39" xfId="0" applyFont="1" applyBorder="1" applyAlignment="1">
      <alignment horizontal="center" vertical="center"/>
    </xf>
    <xf numFmtId="0" fontId="72" fillId="0" borderId="31" xfId="0" applyFont="1" applyBorder="1" applyAlignment="1">
      <alignment horizontal="center" vertical="center"/>
    </xf>
    <xf numFmtId="9" fontId="94" fillId="18" borderId="40" xfId="0" applyNumberFormat="1" applyFont="1" applyFill="1" applyBorder="1" applyAlignment="1">
      <alignment horizontal="center" vertical="center"/>
    </xf>
    <xf numFmtId="9" fontId="94" fillId="18" borderId="88" xfId="0" applyNumberFormat="1" applyFont="1" applyFill="1" applyBorder="1" applyAlignment="1">
      <alignment horizontal="center" vertical="center"/>
    </xf>
    <xf numFmtId="9" fontId="94" fillId="18" borderId="49" xfId="0" applyNumberFormat="1" applyFont="1" applyFill="1" applyBorder="1" applyAlignment="1">
      <alignment horizontal="center" vertical="center"/>
    </xf>
    <xf numFmtId="9" fontId="94" fillId="18" borderId="129" xfId="0" applyNumberFormat="1" applyFont="1" applyFill="1" applyBorder="1" applyAlignment="1">
      <alignment horizontal="center" vertical="center"/>
    </xf>
    <xf numFmtId="0" fontId="42" fillId="14" borderId="87" xfId="0" applyFont="1" applyFill="1" applyBorder="1" applyAlignment="1"/>
    <xf numFmtId="0" fontId="72" fillId="21" borderId="84"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72" fillId="0" borderId="43" xfId="0" applyFont="1" applyBorder="1" applyAlignment="1">
      <alignment horizontal="center" vertical="center"/>
    </xf>
    <xf numFmtId="0" fontId="72" fillId="0" borderId="9" xfId="0" applyFont="1" applyBorder="1" applyAlignment="1">
      <alignment horizontal="center" vertical="center"/>
    </xf>
    <xf numFmtId="0" fontId="42" fillId="25" borderId="132" xfId="0" applyFont="1" applyFill="1" applyBorder="1"/>
    <xf numFmtId="0" fontId="42" fillId="14" borderId="86" xfId="0" applyFont="1" applyFill="1" applyBorder="1"/>
    <xf numFmtId="0" fontId="42" fillId="13" borderId="90" xfId="0" applyFont="1" applyFill="1" applyBorder="1"/>
    <xf numFmtId="0" fontId="42" fillId="13" borderId="136" xfId="0" applyFont="1" applyFill="1" applyBorder="1"/>
    <xf numFmtId="0" fontId="101" fillId="0" borderId="0" xfId="0" applyFont="1" applyFill="1" applyBorder="1" applyAlignment="1">
      <alignment horizontal="right" vertical="center" readingOrder="1"/>
    </xf>
    <xf numFmtId="0" fontId="64" fillId="0" borderId="0" xfId="0" applyFont="1" applyFill="1" applyAlignment="1">
      <alignment horizontal="center"/>
    </xf>
    <xf numFmtId="0" fontId="69" fillId="9" borderId="4" xfId="0" applyFont="1" applyFill="1" applyBorder="1" applyAlignment="1">
      <alignment horizontal="center" vertical="center"/>
    </xf>
    <xf numFmtId="0" fontId="42" fillId="13" borderId="35" xfId="0" applyFont="1" applyFill="1" applyBorder="1" applyAlignment="1"/>
    <xf numFmtId="0" fontId="42" fillId="13" borderId="24" xfId="0" applyFont="1" applyFill="1" applyBorder="1" applyAlignment="1"/>
    <xf numFmtId="0" fontId="42" fillId="13" borderId="36" xfId="0" applyFont="1" applyFill="1" applyBorder="1" applyAlignment="1"/>
    <xf numFmtId="9" fontId="94" fillId="18" borderId="31" xfId="0" applyNumberFormat="1" applyFont="1" applyFill="1" applyBorder="1" applyAlignment="1"/>
    <xf numFmtId="9" fontId="94" fillId="18" borderId="9" xfId="0" applyNumberFormat="1" applyFont="1" applyFill="1" applyBorder="1" applyAlignment="1"/>
    <xf numFmtId="9" fontId="67" fillId="14" borderId="0" xfId="0" applyNumberFormat="1" applyFont="1" applyFill="1" applyBorder="1" applyAlignment="1"/>
    <xf numFmtId="9" fontId="67" fillId="18" borderId="9" xfId="0" applyNumberFormat="1" applyFont="1" applyFill="1" applyBorder="1" applyAlignment="1"/>
    <xf numFmtId="0" fontId="69" fillId="0" borderId="11" xfId="0" applyFont="1" applyFill="1" applyBorder="1" applyAlignment="1">
      <alignment vertical="top"/>
    </xf>
    <xf numFmtId="0" fontId="69" fillId="0" borderId="12" xfId="0" applyFont="1" applyFill="1" applyBorder="1" applyAlignment="1">
      <alignment vertical="top"/>
    </xf>
    <xf numFmtId="0" fontId="40" fillId="21" borderId="9" xfId="0" applyFont="1" applyFill="1" applyBorder="1" applyAlignment="1">
      <alignment horizontal="center" vertical="center" wrapText="1"/>
    </xf>
    <xf numFmtId="0" fontId="85" fillId="86" borderId="35" xfId="0" applyFont="1" applyFill="1" applyBorder="1" applyAlignment="1">
      <alignment wrapText="1"/>
    </xf>
    <xf numFmtId="0" fontId="64" fillId="25" borderId="35" xfId="0" applyFont="1" applyFill="1" applyBorder="1" applyAlignment="1">
      <alignment horizontal="center" wrapText="1"/>
    </xf>
    <xf numFmtId="0" fontId="64" fillId="25" borderId="36" xfId="0" applyFont="1" applyFill="1" applyBorder="1" applyAlignment="1">
      <alignment horizontal="center" wrapText="1"/>
    </xf>
    <xf numFmtId="0" fontId="156" fillId="0" borderId="24" xfId="0" applyFont="1" applyBorder="1" applyAlignment="1">
      <alignment horizontal="right" vertical="center"/>
    </xf>
    <xf numFmtId="0" fontId="72" fillId="0" borderId="24" xfId="0" applyFont="1" applyBorder="1" applyAlignment="1">
      <alignment horizontal="right" vertical="center"/>
    </xf>
    <xf numFmtId="0" fontId="72" fillId="0" borderId="36" xfId="0" applyFont="1" applyBorder="1" applyAlignment="1">
      <alignment horizontal="right" vertical="center"/>
    </xf>
    <xf numFmtId="0" fontId="156" fillId="0" borderId="36" xfId="0" applyFont="1" applyBorder="1" applyAlignment="1">
      <alignment horizontal="right" vertical="center"/>
    </xf>
    <xf numFmtId="9" fontId="67" fillId="18" borderId="68" xfId="0" applyNumberFormat="1" applyFont="1" applyFill="1" applyBorder="1"/>
    <xf numFmtId="0" fontId="64" fillId="9" borderId="12" xfId="0" applyFont="1" applyFill="1" applyBorder="1" applyAlignment="1">
      <alignment horizontal="center"/>
    </xf>
    <xf numFmtId="0" fontId="69" fillId="13" borderId="0" xfId="0" applyFont="1" applyFill="1" applyBorder="1" applyAlignment="1">
      <alignment horizontal="center" vertical="center"/>
    </xf>
    <xf numFmtId="0" fontId="64" fillId="9" borderId="0" xfId="0" applyFont="1" applyFill="1" applyBorder="1" applyAlignment="1">
      <alignment horizontal="left"/>
    </xf>
    <xf numFmtId="0" fontId="85" fillId="9" borderId="0" xfId="0" applyFont="1" applyFill="1" applyBorder="1" applyAlignment="1">
      <alignment horizontal="right"/>
    </xf>
    <xf numFmtId="0" fontId="85" fillId="10" borderId="0" xfId="0" applyFont="1" applyFill="1" applyBorder="1" applyAlignment="1">
      <alignment horizontal="right"/>
    </xf>
    <xf numFmtId="0" fontId="85" fillId="10" borderId="4" xfId="0" applyFont="1" applyFill="1" applyBorder="1" applyAlignment="1">
      <alignment horizontal="right"/>
    </xf>
    <xf numFmtId="0" fontId="158" fillId="9" borderId="0" xfId="0" applyFont="1" applyFill="1" applyBorder="1" applyAlignment="1">
      <alignment horizontal="center" wrapText="1" readingOrder="1"/>
    </xf>
    <xf numFmtId="0" fontId="158" fillId="9" borderId="0" xfId="0" applyFont="1" applyFill="1" applyBorder="1" applyAlignment="1">
      <alignment horizontal="right" wrapText="1" readingOrder="1"/>
    </xf>
    <xf numFmtId="0" fontId="89" fillId="9" borderId="0" xfId="0" applyFont="1" applyFill="1"/>
    <xf numFmtId="0" fontId="89" fillId="0" borderId="0" xfId="0" applyFont="1"/>
    <xf numFmtId="0" fontId="161" fillId="9" borderId="0" xfId="0" applyFont="1" applyFill="1" applyBorder="1" applyAlignment="1">
      <alignment horizontal="left" vertical="center" wrapText="1" readingOrder="1"/>
    </xf>
    <xf numFmtId="0" fontId="89" fillId="9" borderId="0" xfId="0" applyFont="1" applyFill="1" applyBorder="1" applyAlignment="1">
      <alignment vertical="center" wrapText="1"/>
    </xf>
    <xf numFmtId="0" fontId="38" fillId="0" borderId="5" xfId="0" applyFont="1" applyFill="1" applyBorder="1" applyAlignment="1">
      <alignment horizontal="left"/>
    </xf>
    <xf numFmtId="0" fontId="38" fillId="0" borderId="0" xfId="0" applyFont="1" applyFill="1" applyBorder="1" applyAlignment="1">
      <alignment horizontal="left"/>
    </xf>
    <xf numFmtId="0" fontId="75" fillId="9" borderId="0" xfId="0" applyFont="1" applyFill="1" applyBorder="1" applyAlignment="1">
      <alignment horizontal="left" vertical="center"/>
    </xf>
    <xf numFmtId="0" fontId="162" fillId="0" borderId="5" xfId="0" applyFont="1" applyFill="1" applyBorder="1" applyAlignment="1">
      <alignment horizontal="left" vertical="center"/>
    </xf>
    <xf numFmtId="9" fontId="37" fillId="0" borderId="0" xfId="0" applyNumberFormat="1" applyFont="1" applyFill="1" applyBorder="1" applyAlignment="1">
      <alignment horizontal="left" vertical="top" wrapText="1" readingOrder="1"/>
    </xf>
    <xf numFmtId="9" fontId="37" fillId="0" borderId="0" xfId="0" applyNumberFormat="1" applyFont="1" applyFill="1" applyBorder="1" applyAlignment="1">
      <alignment horizontal="center" vertical="center" textRotation="90" wrapText="1" readingOrder="1"/>
    </xf>
    <xf numFmtId="9" fontId="42" fillId="17" borderId="35" xfId="0" applyNumberFormat="1" applyFont="1" applyFill="1" applyBorder="1" applyAlignment="1">
      <alignment horizontal="center" vertical="center" textRotation="90" wrapText="1" readingOrder="1"/>
    </xf>
    <xf numFmtId="0" fontId="71" fillId="66" borderId="9" xfId="0" applyFont="1" applyFill="1" applyBorder="1" applyAlignment="1">
      <alignment horizontal="center" vertical="center" wrapText="1"/>
    </xf>
    <xf numFmtId="0" fontId="71" fillId="25" borderId="9" xfId="0" applyFont="1" applyFill="1" applyBorder="1" applyAlignment="1">
      <alignment horizontal="center" vertical="center" wrapText="1"/>
    </xf>
    <xf numFmtId="0" fontId="71" fillId="14" borderId="9" xfId="0" applyFont="1" applyFill="1" applyBorder="1" applyAlignment="1">
      <alignment horizontal="center" vertical="center" wrapText="1"/>
    </xf>
    <xf numFmtId="0" fontId="71" fillId="32" borderId="9" xfId="0" applyFont="1" applyFill="1" applyBorder="1" applyAlignment="1">
      <alignment horizontal="center" vertical="center" wrapText="1"/>
    </xf>
    <xf numFmtId="0" fontId="71" fillId="16" borderId="9" xfId="0" applyFont="1" applyFill="1" applyBorder="1" applyAlignment="1">
      <alignment horizontal="center" vertical="center" wrapText="1"/>
    </xf>
    <xf numFmtId="9" fontId="144" fillId="25" borderId="9" xfId="0" applyNumberFormat="1" applyFont="1" applyFill="1" applyBorder="1" applyAlignment="1">
      <alignment horizontal="center" vertical="center"/>
    </xf>
    <xf numFmtId="9" fontId="144" fillId="14" borderId="9" xfId="0" applyNumberFormat="1" applyFont="1" applyFill="1" applyBorder="1" applyAlignment="1">
      <alignment horizontal="center" vertical="center"/>
    </xf>
    <xf numFmtId="9" fontId="144" fillId="16" borderId="9" xfId="0" applyNumberFormat="1" applyFont="1" applyFill="1" applyBorder="1" applyAlignment="1">
      <alignment horizontal="center" vertical="center"/>
    </xf>
    <xf numFmtId="0" fontId="64" fillId="0" borderId="5" xfId="0" applyFont="1" applyFill="1" applyBorder="1" applyAlignment="1"/>
    <xf numFmtId="0" fontId="69" fillId="0" borderId="5" xfId="0" applyFont="1" applyFill="1" applyBorder="1" applyAlignment="1">
      <alignment horizontal="center" vertical="center"/>
    </xf>
    <xf numFmtId="0" fontId="40" fillId="0" borderId="5" xfId="0" applyFont="1" applyBorder="1" applyAlignment="1">
      <alignment horizontal="left"/>
    </xf>
    <xf numFmtId="0" fontId="40" fillId="0" borderId="0" xfId="0" applyFont="1" applyBorder="1" applyAlignment="1">
      <alignment horizontal="left"/>
    </xf>
    <xf numFmtId="0" fontId="40" fillId="0" borderId="5" xfId="0" applyFont="1" applyFill="1" applyBorder="1" applyAlignment="1">
      <alignment horizontal="left"/>
    </xf>
    <xf numFmtId="0" fontId="163" fillId="0" borderId="5" xfId="0" applyFont="1" applyFill="1" applyBorder="1" applyAlignment="1">
      <alignment vertical="top"/>
    </xf>
    <xf numFmtId="0" fontId="163" fillId="0" borderId="0" xfId="0" applyFont="1" applyFill="1" applyBorder="1" applyAlignment="1">
      <alignment vertical="top"/>
    </xf>
    <xf numFmtId="0" fontId="74" fillId="0" borderId="4" xfId="0" applyFont="1" applyFill="1" applyBorder="1" applyAlignment="1">
      <alignment vertical="top"/>
    </xf>
    <xf numFmtId="0" fontId="99" fillId="0" borderId="5" xfId="0" applyFont="1" applyFill="1" applyBorder="1" applyAlignment="1">
      <alignment vertical="top"/>
    </xf>
    <xf numFmtId="9" fontId="148" fillId="70" borderId="0" xfId="0" applyNumberFormat="1" applyFont="1" applyFill="1" applyBorder="1" applyAlignment="1">
      <alignment horizontal="center"/>
    </xf>
    <xf numFmtId="0" fontId="72" fillId="0" borderId="0" xfId="0" applyFont="1" applyFill="1" applyBorder="1" applyAlignment="1">
      <alignment vertical="top"/>
    </xf>
    <xf numFmtId="0" fontId="72" fillId="0" borderId="4" xfId="0" applyFont="1" applyFill="1" applyBorder="1" applyAlignment="1">
      <alignment vertical="top"/>
    </xf>
    <xf numFmtId="0" fontId="112" fillId="0" borderId="5" xfId="0" applyFont="1" applyFill="1" applyBorder="1" applyAlignment="1">
      <alignment vertical="top"/>
    </xf>
    <xf numFmtId="0" fontId="105" fillId="0" borderId="11" xfId="0" applyFont="1" applyFill="1" applyBorder="1" applyAlignment="1">
      <alignment vertical="top"/>
    </xf>
    <xf numFmtId="0" fontId="2" fillId="0" borderId="5" xfId="0" applyFont="1" applyBorder="1" applyAlignment="1">
      <alignment horizontal="left"/>
    </xf>
    <xf numFmtId="9" fontId="144" fillId="29" borderId="9" xfId="0" applyNumberFormat="1" applyFont="1" applyFill="1" applyBorder="1" applyAlignment="1">
      <alignment horizontal="center" vertical="center"/>
    </xf>
    <xf numFmtId="9" fontId="144" fillId="23" borderId="9" xfId="0" applyNumberFormat="1" applyFont="1" applyFill="1" applyBorder="1" applyAlignment="1">
      <alignment horizontal="center" vertical="center"/>
    </xf>
    <xf numFmtId="9" fontId="144" fillId="57" borderId="9" xfId="0" applyNumberFormat="1" applyFont="1" applyFill="1" applyBorder="1" applyAlignment="1">
      <alignment horizontal="center" vertical="center"/>
    </xf>
    <xf numFmtId="9" fontId="144" fillId="55" borderId="9" xfId="0" applyNumberFormat="1" applyFont="1" applyFill="1" applyBorder="1" applyAlignment="1">
      <alignment horizontal="center" vertical="center"/>
    </xf>
    <xf numFmtId="0" fontId="42" fillId="0" borderId="0" xfId="0" applyFont="1" applyFill="1" applyBorder="1" applyAlignment="1">
      <alignment horizontal="center"/>
    </xf>
    <xf numFmtId="0" fontId="83" fillId="0" borderId="0" xfId="0" applyFont="1" applyFill="1" applyBorder="1" applyAlignment="1">
      <alignment horizontal="left" vertical="center" wrapText="1"/>
    </xf>
    <xf numFmtId="0" fontId="83" fillId="17"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42" fillId="0" borderId="24" xfId="0" applyFont="1" applyBorder="1" applyAlignment="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69" fillId="9" borderId="9" xfId="0" applyFont="1" applyFill="1" applyBorder="1" applyAlignment="1">
      <alignment horizontal="center" vertical="center"/>
    </xf>
    <xf numFmtId="0" fontId="69" fillId="9" borderId="9"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69" fillId="0" borderId="9" xfId="0" applyFont="1" applyFill="1" applyBorder="1" applyAlignment="1">
      <alignment horizontal="center" vertical="center"/>
    </xf>
    <xf numFmtId="0" fontId="42" fillId="9" borderId="0" xfId="0" applyFont="1" applyFill="1" applyBorder="1"/>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69" fillId="9" borderId="0" xfId="0" applyFont="1" applyFill="1" applyBorder="1" applyAlignment="1">
      <alignment horizontal="center" vertical="center"/>
    </xf>
    <xf numFmtId="0" fontId="38" fillId="51" borderId="24" xfId="0" applyFont="1" applyFill="1" applyBorder="1" applyAlignment="1">
      <alignment horizontal="left"/>
    </xf>
    <xf numFmtId="0" fontId="38" fillId="51" borderId="24" xfId="0" applyFont="1" applyFill="1" applyBorder="1" applyAlignment="1"/>
    <xf numFmtId="0" fontId="69" fillId="0" borderId="24" xfId="0" applyFont="1" applyBorder="1" applyAlignment="1">
      <alignment horizontal="left" vertical="center" wrapText="1"/>
    </xf>
    <xf numFmtId="0" fontId="98" fillId="0" borderId="25" xfId="0" applyFont="1" applyBorder="1" applyAlignment="1"/>
    <xf numFmtId="0" fontId="95" fillId="0" borderId="25" xfId="0" applyFont="1" applyBorder="1" applyAlignment="1"/>
    <xf numFmtId="0" fontId="69" fillId="0" borderId="11" xfId="0" applyFont="1" applyBorder="1" applyAlignment="1">
      <alignment horizontal="left"/>
    </xf>
    <xf numFmtId="0" fontId="42" fillId="38" borderId="9" xfId="0" applyFont="1" applyFill="1" applyBorder="1"/>
    <xf numFmtId="0" fontId="69" fillId="9" borderId="30"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37" fillId="0" borderId="5" xfId="0" applyFont="1" applyFill="1" applyBorder="1" applyAlignment="1">
      <alignment horizontal="left"/>
    </xf>
    <xf numFmtId="0" fontId="38" fillId="0" borderId="0" xfId="0" applyFont="1" applyFill="1" applyBorder="1" applyAlignment="1"/>
    <xf numFmtId="0" fontId="64" fillId="0" borderId="0" xfId="0" applyFont="1" applyBorder="1" applyAlignment="1">
      <alignment horizontal="left" vertical="center" wrapText="1"/>
    </xf>
    <xf numFmtId="0" fontId="37" fillId="0" borderId="5" xfId="0" applyFont="1" applyFill="1" applyBorder="1" applyAlignment="1">
      <alignment vertical="center"/>
    </xf>
    <xf numFmtId="0" fontId="69" fillId="16" borderId="9" xfId="0" applyFont="1" applyFill="1" applyBorder="1" applyAlignment="1">
      <alignment horizontal="center" vertical="center" textRotation="90" wrapText="1"/>
    </xf>
    <xf numFmtId="0" fontId="42" fillId="11" borderId="9" xfId="0" applyFont="1" applyFill="1" applyBorder="1" applyAlignment="1">
      <alignment horizontal="center" vertical="center"/>
    </xf>
    <xf numFmtId="0" fontId="9" fillId="9" borderId="9" xfId="0" applyFont="1" applyFill="1" applyBorder="1" applyAlignment="1">
      <alignment horizontal="center" vertical="center"/>
    </xf>
    <xf numFmtId="0" fontId="42" fillId="9" borderId="0" xfId="0" applyFont="1" applyFill="1" applyBorder="1" applyAlignment="1"/>
    <xf numFmtId="0" fontId="69" fillId="9" borderId="0" xfId="0" applyFont="1" applyFill="1" applyBorder="1" applyAlignment="1"/>
    <xf numFmtId="0" fontId="42" fillId="0" borderId="9" xfId="0" applyFont="1" applyBorder="1" applyAlignment="1">
      <alignment wrapText="1"/>
    </xf>
    <xf numFmtId="0" fontId="64" fillId="9" borderId="0" xfId="0" applyFont="1" applyFill="1" applyAlignment="1"/>
    <xf numFmtId="0" fontId="9" fillId="0" borderId="12" xfId="0" applyFont="1" applyFill="1" applyBorder="1"/>
    <xf numFmtId="0" fontId="69" fillId="38" borderId="9"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69" fillId="0" borderId="0" xfId="0" applyFont="1" applyFill="1" applyBorder="1" applyAlignment="1">
      <alignment horizontal="left" vertical="center" textRotation="90" wrapText="1"/>
    </xf>
    <xf numFmtId="0" fontId="69" fillId="0" borderId="0" xfId="0" applyFont="1" applyFill="1" applyBorder="1" applyAlignment="1">
      <alignment horizontal="left" vertical="center" wrapText="1"/>
    </xf>
    <xf numFmtId="0" fontId="64" fillId="9" borderId="0" xfId="0" applyFont="1" applyFill="1" applyBorder="1" applyAlignment="1">
      <alignment horizontal="right"/>
    </xf>
    <xf numFmtId="0" fontId="71" fillId="66" borderId="9" xfId="0" applyFont="1" applyFill="1" applyBorder="1" applyAlignment="1">
      <alignment horizontal="center" vertical="center" wrapText="1"/>
    </xf>
    <xf numFmtId="0" fontId="114" fillId="0" borderId="15" xfId="0" applyFont="1" applyFill="1" applyBorder="1" applyAlignment="1">
      <alignment horizontal="center" vertical="center"/>
    </xf>
    <xf numFmtId="0" fontId="69" fillId="0" borderId="0" xfId="0" applyFont="1" applyFill="1" applyBorder="1" applyAlignment="1">
      <alignment horizontal="left" vertical="center"/>
    </xf>
    <xf numFmtId="0" fontId="40" fillId="0" borderId="0" xfId="0" applyFont="1" applyFill="1" applyAlignment="1">
      <alignment vertical="center"/>
    </xf>
    <xf numFmtId="0" fontId="42" fillId="0" borderId="0" xfId="0" applyFont="1" applyBorder="1" applyAlignment="1">
      <alignment vertic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40" fillId="0" borderId="0" xfId="0" applyFont="1" applyBorder="1" applyAlignment="1">
      <alignment horizontal="center" vertical="center"/>
    </xf>
    <xf numFmtId="0" fontId="40" fillId="0" borderId="0" xfId="0" applyFont="1" applyAlignment="1">
      <alignment vertical="center"/>
    </xf>
    <xf numFmtId="0" fontId="64" fillId="0" borderId="0" xfId="0" applyFont="1" applyAlignment="1">
      <alignment vertical="center"/>
    </xf>
    <xf numFmtId="0" fontId="42" fillId="38" borderId="0" xfId="0" applyFont="1" applyFill="1" applyAlignment="1">
      <alignment vertical="center"/>
    </xf>
    <xf numFmtId="0" fontId="40" fillId="23" borderId="0" xfId="0" applyFont="1" applyFill="1" applyAlignment="1">
      <alignment vertical="center"/>
    </xf>
    <xf numFmtId="0" fontId="42" fillId="23" borderId="0" xfId="0" applyFont="1" applyFill="1" applyAlignment="1">
      <alignment vertical="center"/>
    </xf>
    <xf numFmtId="0" fontId="42" fillId="12" borderId="0" xfId="0" applyFont="1" applyFill="1" applyAlignment="1">
      <alignment vertical="center"/>
    </xf>
    <xf numFmtId="0" fontId="42" fillId="29" borderId="0" xfId="0" applyFont="1" applyFill="1" applyAlignment="1">
      <alignment vertical="center"/>
    </xf>
    <xf numFmtId="0" fontId="42" fillId="0" borderId="0" xfId="0" applyFont="1" applyFill="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vertical="center"/>
    </xf>
    <xf numFmtId="0" fontId="42" fillId="61" borderId="6" xfId="0" applyFont="1" applyFill="1" applyBorder="1" applyAlignment="1">
      <alignment vertical="center"/>
    </xf>
    <xf numFmtId="0" fontId="42" fillId="65" borderId="6" xfId="0" applyFont="1" applyFill="1" applyBorder="1" applyAlignment="1">
      <alignment vertical="center"/>
    </xf>
    <xf numFmtId="44" fontId="42" fillId="65" borderId="6" xfId="0" applyNumberFormat="1" applyFont="1" applyFill="1" applyBorder="1" applyAlignment="1">
      <alignment vertical="center"/>
    </xf>
    <xf numFmtId="0" fontId="42" fillId="68" borderId="6" xfId="0" applyFont="1" applyFill="1" applyBorder="1" applyAlignment="1">
      <alignment vertical="center"/>
    </xf>
    <xf numFmtId="0" fontId="42" fillId="17" borderId="0" xfId="0" applyFont="1" applyFill="1" applyAlignment="1">
      <alignment vertical="center"/>
    </xf>
    <xf numFmtId="0" fontId="38" fillId="17" borderId="0" xfId="0" applyFont="1" applyFill="1" applyAlignment="1">
      <alignment vertical="center"/>
    </xf>
    <xf numFmtId="0" fontId="40" fillId="17" borderId="0" xfId="0" applyFont="1" applyFill="1" applyAlignment="1">
      <alignment vertical="center"/>
    </xf>
    <xf numFmtId="0" fontId="40" fillId="17" borderId="0" xfId="0" applyFont="1" applyFill="1" applyBorder="1" applyAlignment="1">
      <alignment vertical="center"/>
    </xf>
    <xf numFmtId="0" fontId="40" fillId="0" borderId="0" xfId="0" applyFont="1" applyFill="1" applyBorder="1" applyAlignment="1">
      <alignment vertical="center"/>
    </xf>
    <xf numFmtId="0" fontId="40" fillId="66" borderId="0" xfId="0" applyFont="1" applyFill="1" applyBorder="1" applyAlignment="1">
      <alignment vertical="center"/>
    </xf>
    <xf numFmtId="0" fontId="38" fillId="66" borderId="0" xfId="0" applyFont="1" applyFill="1" applyAlignment="1">
      <alignment vertical="center"/>
    </xf>
    <xf numFmtId="0" fontId="40" fillId="66" borderId="0" xfId="0" applyFont="1" applyFill="1" applyAlignment="1">
      <alignment vertical="center"/>
    </xf>
    <xf numFmtId="0" fontId="38" fillId="0" borderId="0" xfId="0" applyFont="1" applyFill="1" applyBorder="1" applyAlignment="1">
      <alignment vertical="center"/>
    </xf>
    <xf numFmtId="0" fontId="38" fillId="67" borderId="0" xfId="0" applyFont="1" applyFill="1" applyAlignment="1">
      <alignment vertical="center"/>
    </xf>
    <xf numFmtId="0" fontId="40" fillId="67" borderId="0" xfId="0" applyFont="1" applyFill="1" applyAlignment="1">
      <alignment vertical="center"/>
    </xf>
    <xf numFmtId="0" fontId="42" fillId="0" borderId="0" xfId="0" applyFont="1" applyAlignment="1">
      <alignment vertical="center" wrapText="1"/>
    </xf>
    <xf numFmtId="0" fontId="64" fillId="0" borderId="0" xfId="0" applyFont="1" applyAlignment="1">
      <alignment horizontal="left" vertical="center"/>
    </xf>
    <xf numFmtId="9" fontId="39" fillId="0" borderId="0" xfId="0" applyNumberFormat="1" applyFont="1" applyFill="1" applyBorder="1" applyAlignment="1">
      <alignment horizontal="center" vertical="center" wrapText="1"/>
    </xf>
    <xf numFmtId="0" fontId="40" fillId="0" borderId="0" xfId="0" applyFont="1" applyFill="1" applyBorder="1" applyAlignment="1">
      <alignment horizontal="center" vertical="center" wrapText="1"/>
    </xf>
    <xf numFmtId="0" fontId="42" fillId="0" borderId="0" xfId="0" quotePrefix="1" applyFont="1" applyFill="1" applyAlignment="1">
      <alignment vertical="center"/>
    </xf>
    <xf numFmtId="0" fontId="38" fillId="0" borderId="0" xfId="0" applyFont="1" applyBorder="1" applyAlignment="1">
      <alignment horizontal="left" vertical="center" wrapText="1"/>
    </xf>
    <xf numFmtId="0" fontId="42" fillId="0" borderId="0" xfId="0" applyFont="1" applyBorder="1" applyAlignment="1">
      <alignment vertical="center" wrapText="1"/>
    </xf>
    <xf numFmtId="0" fontId="42" fillId="0" borderId="0" xfId="0" applyFont="1" applyFill="1" applyBorder="1" applyAlignment="1">
      <alignment vertical="center" wrapText="1"/>
    </xf>
    <xf numFmtId="0" fontId="69" fillId="0" borderId="4" xfId="0" applyFont="1" applyFill="1" applyBorder="1" applyAlignment="1">
      <alignment vertical="center" textRotation="90" wrapText="1"/>
    </xf>
    <xf numFmtId="0" fontId="38" fillId="11" borderId="9" xfId="0" applyFont="1" applyFill="1" applyBorder="1" applyAlignment="1">
      <alignment vertical="center" wrapText="1"/>
    </xf>
    <xf numFmtId="0" fontId="42" fillId="0" borderId="9" xfId="0" applyFont="1" applyBorder="1" applyAlignment="1">
      <alignment vertical="center" wrapText="1"/>
    </xf>
    <xf numFmtId="0" fontId="40" fillId="25" borderId="9" xfId="0" applyFont="1" applyFill="1" applyBorder="1" applyAlignment="1">
      <alignment horizontal="center" vertical="center" wrapText="1"/>
    </xf>
    <xf numFmtId="0" fontId="40" fillId="14" borderId="30" xfId="0" applyFont="1" applyFill="1" applyBorder="1" applyAlignment="1">
      <alignment horizontal="center" vertical="center" wrapText="1"/>
    </xf>
    <xf numFmtId="0" fontId="40" fillId="0" borderId="35" xfId="0" applyFont="1" applyFill="1" applyBorder="1" applyAlignment="1">
      <alignment horizontal="center" vertical="center" wrapText="1"/>
    </xf>
    <xf numFmtId="0" fontId="40" fillId="25" borderId="8" xfId="0" applyFont="1" applyFill="1" applyBorder="1" applyAlignment="1">
      <alignment horizontal="center" vertical="center" wrapText="1"/>
    </xf>
    <xf numFmtId="0" fontId="40" fillId="14" borderId="8" xfId="0" applyFont="1" applyFill="1" applyBorder="1" applyAlignment="1">
      <alignment horizontal="center" vertical="center" wrapText="1"/>
    </xf>
    <xf numFmtId="0" fontId="40" fillId="14" borderId="9" xfId="0" applyFont="1" applyFill="1" applyBorder="1" applyAlignment="1">
      <alignment horizontal="center" vertical="center" wrapText="1"/>
    </xf>
    <xf numFmtId="0" fontId="64" fillId="9" borderId="0" xfId="0" applyFont="1" applyFill="1" applyBorder="1" applyAlignment="1">
      <alignment vertical="center"/>
    </xf>
    <xf numFmtId="0" fontId="42" fillId="9" borderId="0" xfId="0" applyFont="1" applyFill="1" applyBorder="1" applyAlignment="1">
      <alignment vertical="center"/>
    </xf>
    <xf numFmtId="0" fontId="92" fillId="12" borderId="16" xfId="0" applyFont="1" applyFill="1" applyBorder="1" applyAlignment="1">
      <alignment horizontal="left" vertical="center" wrapText="1" readingOrder="1"/>
    </xf>
    <xf numFmtId="0" fontId="88" fillId="17" borderId="42" xfId="0" applyFont="1" applyFill="1" applyBorder="1" applyAlignment="1">
      <alignment horizontal="left" vertical="center" wrapText="1" readingOrder="1"/>
    </xf>
    <xf numFmtId="0" fontId="88" fillId="17" borderId="35" xfId="0" applyFont="1" applyFill="1" applyBorder="1" applyAlignment="1">
      <alignment horizontal="left" vertical="center" wrapText="1" readingOrder="1"/>
    </xf>
    <xf numFmtId="0" fontId="88" fillId="17" borderId="70" xfId="0" applyFont="1" applyFill="1" applyBorder="1" applyAlignment="1">
      <alignment horizontal="left" vertical="center" wrapText="1" readingOrder="1"/>
    </xf>
    <xf numFmtId="0" fontId="42" fillId="9" borderId="0" xfId="0" applyFont="1" applyFill="1" applyAlignment="1">
      <alignment vertical="center" wrapText="1"/>
    </xf>
    <xf numFmtId="0" fontId="64" fillId="9" borderId="0" xfId="0" applyFont="1" applyFill="1" applyBorder="1" applyAlignment="1">
      <alignment vertical="center" wrapText="1"/>
    </xf>
    <xf numFmtId="0" fontId="42" fillId="9" borderId="0" xfId="0" applyFont="1" applyFill="1" applyBorder="1" applyAlignment="1">
      <alignment vertical="center" wrapText="1"/>
    </xf>
    <xf numFmtId="0" fontId="42" fillId="9" borderId="0" xfId="0" applyFont="1" applyFill="1" applyAlignment="1">
      <alignment horizontal="center" vertical="center" wrapText="1"/>
    </xf>
    <xf numFmtId="0" fontId="42" fillId="0" borderId="0" xfId="0" applyFont="1" applyAlignment="1">
      <alignment horizontal="center" vertical="center" wrapText="1"/>
    </xf>
    <xf numFmtId="0" fontId="40" fillId="20" borderId="9" xfId="0" applyFont="1" applyFill="1" applyBorder="1" applyAlignment="1">
      <alignment vertical="center" wrapText="1"/>
    </xf>
    <xf numFmtId="0" fontId="42" fillId="20" borderId="30" xfId="0" applyFont="1" applyFill="1" applyBorder="1" applyAlignment="1">
      <alignment vertical="center" wrapText="1"/>
    </xf>
    <xf numFmtId="0" fontId="40" fillId="9" borderId="30" xfId="0" applyFont="1" applyFill="1" applyBorder="1" applyAlignment="1">
      <alignment horizontal="center" vertical="center" wrapText="1" readingOrder="1"/>
    </xf>
    <xf numFmtId="0" fontId="64" fillId="38" borderId="5" xfId="0" applyFont="1" applyFill="1" applyBorder="1" applyAlignment="1">
      <alignment vertical="center" wrapText="1"/>
    </xf>
    <xf numFmtId="0" fontId="64" fillId="38" borderId="0" xfId="0" applyFont="1" applyFill="1" applyBorder="1" applyAlignment="1">
      <alignment vertical="center" wrapText="1"/>
    </xf>
    <xf numFmtId="0" fontId="42" fillId="57" borderId="8" xfId="0" applyFont="1" applyFill="1" applyBorder="1" applyAlignment="1">
      <alignment horizontal="left" vertical="center" wrapText="1"/>
    </xf>
    <xf numFmtId="0" fontId="85" fillId="71" borderId="22" xfId="0" applyFont="1" applyFill="1" applyBorder="1" applyAlignment="1">
      <alignment horizontal="center" vertical="center" wrapText="1"/>
    </xf>
    <xf numFmtId="0" fontId="64" fillId="38" borderId="22" xfId="0" applyFont="1" applyFill="1" applyBorder="1" applyAlignment="1">
      <alignment horizontal="center" vertical="center" wrapText="1" readingOrder="1"/>
    </xf>
    <xf numFmtId="0" fontId="42" fillId="12" borderId="9" xfId="0" applyFont="1" applyFill="1" applyBorder="1" applyAlignment="1">
      <alignment horizontal="center" vertical="center" wrapText="1" readingOrder="1"/>
    </xf>
    <xf numFmtId="0" fontId="42" fillId="12" borderId="35" xfId="0" applyFont="1" applyFill="1" applyBorder="1" applyAlignment="1">
      <alignment horizontal="center" vertical="center" wrapText="1" readingOrder="1"/>
    </xf>
    <xf numFmtId="0" fontId="42" fillId="14" borderId="9" xfId="0" applyFont="1" applyFill="1" applyBorder="1" applyAlignment="1">
      <alignment horizontal="left" vertical="center" wrapText="1"/>
    </xf>
    <xf numFmtId="0" fontId="42" fillId="78" borderId="31" xfId="0" applyFont="1" applyFill="1" applyBorder="1" applyAlignment="1">
      <alignment vertical="center" wrapText="1"/>
    </xf>
    <xf numFmtId="0" fontId="42" fillId="78" borderId="49" xfId="0" applyFont="1" applyFill="1" applyBorder="1" applyAlignment="1">
      <alignment vertical="center" wrapText="1"/>
    </xf>
    <xf numFmtId="0" fontId="42" fillId="78" borderId="49" xfId="0" applyFont="1" applyFill="1" applyBorder="1" applyAlignment="1">
      <alignment horizontal="left" vertical="center" wrapText="1"/>
    </xf>
    <xf numFmtId="0" fontId="42" fillId="78" borderId="8" xfId="0" applyFont="1" applyFill="1" applyBorder="1" applyAlignment="1">
      <alignment horizontal="left" vertical="center" wrapText="1"/>
    </xf>
    <xf numFmtId="0" fontId="42" fillId="79" borderId="8" xfId="0" applyFont="1" applyFill="1" applyBorder="1" applyAlignment="1">
      <alignment horizontal="left" vertical="center" wrapText="1"/>
    </xf>
    <xf numFmtId="0" fontId="64" fillId="72" borderId="36" xfId="0" applyFont="1" applyFill="1" applyBorder="1" applyAlignment="1">
      <alignment horizontal="center" vertical="center" wrapText="1"/>
    </xf>
    <xf numFmtId="0" fontId="42" fillId="0" borderId="9" xfId="0" applyFont="1" applyFill="1" applyBorder="1" applyAlignment="1">
      <alignment horizontal="center" vertical="center" wrapText="1" readingOrder="1"/>
    </xf>
    <xf numFmtId="0" fontId="42" fillId="0" borderId="35" xfId="0" applyFont="1" applyFill="1" applyBorder="1" applyAlignment="1">
      <alignment horizontal="center" vertical="center" wrapText="1" readingOrder="1"/>
    </xf>
    <xf numFmtId="0" fontId="42" fillId="80" borderId="10" xfId="0" applyFont="1" applyFill="1" applyBorder="1" applyAlignment="1">
      <alignment horizontal="left" vertical="center" wrapText="1"/>
    </xf>
    <xf numFmtId="0" fontId="64" fillId="73" borderId="38" xfId="0" applyFont="1" applyFill="1" applyBorder="1" applyAlignment="1">
      <alignment horizontal="center" vertical="center" wrapText="1"/>
    </xf>
    <xf numFmtId="0" fontId="42" fillId="0" borderId="31" xfId="0" applyFont="1" applyFill="1" applyBorder="1" applyAlignment="1">
      <alignment horizontal="center" vertical="center" wrapText="1" readingOrder="1"/>
    </xf>
    <xf numFmtId="0" fontId="42" fillId="0" borderId="70" xfId="0" applyFont="1" applyFill="1" applyBorder="1" applyAlignment="1">
      <alignment horizontal="center" vertical="center" wrapText="1" readingOrder="1"/>
    </xf>
    <xf numFmtId="0" fontId="42" fillId="0" borderId="9" xfId="0" applyFont="1" applyBorder="1" applyAlignment="1">
      <alignment horizontal="center" vertical="center" wrapText="1" readingOrder="1"/>
    </xf>
    <xf numFmtId="0" fontId="42" fillId="0" borderId="35" xfId="0" applyFont="1" applyBorder="1" applyAlignment="1">
      <alignment horizontal="center" vertical="center" wrapText="1" readingOrder="1"/>
    </xf>
    <xf numFmtId="0" fontId="88" fillId="17" borderId="9" xfId="0" applyFont="1" applyFill="1" applyBorder="1" applyAlignment="1">
      <alignment vertical="center" wrapText="1" readingOrder="1"/>
    </xf>
    <xf numFmtId="0" fontId="42" fillId="0" borderId="10" xfId="0" applyFont="1" applyBorder="1" applyAlignment="1">
      <alignment horizontal="center" vertical="center" wrapText="1" readingOrder="1"/>
    </xf>
    <xf numFmtId="9" fontId="70" fillId="18" borderId="9" xfId="0" applyNumberFormat="1" applyFont="1" applyFill="1" applyBorder="1" applyAlignment="1">
      <alignment horizontal="center" vertical="center" wrapText="1" readingOrder="1"/>
    </xf>
    <xf numFmtId="9" fontId="70" fillId="18" borderId="30" xfId="0" applyNumberFormat="1" applyFont="1" applyFill="1" applyBorder="1" applyAlignment="1">
      <alignment horizontal="center" vertical="center" wrapText="1" readingOrder="1"/>
    </xf>
    <xf numFmtId="0" fontId="64" fillId="12" borderId="88" xfId="0" quotePrefix="1" applyFont="1" applyFill="1" applyBorder="1" applyAlignment="1">
      <alignment horizontal="left" vertical="center" wrapText="1"/>
    </xf>
    <xf numFmtId="0" fontId="42" fillId="76" borderId="9" xfId="0" applyFont="1" applyFill="1" applyBorder="1" applyAlignment="1">
      <alignment horizontal="left" vertical="center" wrapText="1"/>
    </xf>
    <xf numFmtId="0" fontId="42" fillId="0" borderId="8" xfId="0" applyFont="1" applyBorder="1" applyAlignment="1">
      <alignment horizontal="center" vertical="center" wrapText="1" readingOrder="1"/>
    </xf>
    <xf numFmtId="0" fontId="42" fillId="0" borderId="42" xfId="0" applyFont="1" applyBorder="1" applyAlignment="1">
      <alignment horizontal="center" vertical="center" wrapText="1" readingOrder="1"/>
    </xf>
    <xf numFmtId="0" fontId="42" fillId="12" borderId="5" xfId="0" applyFont="1" applyFill="1" applyBorder="1" applyAlignment="1">
      <alignment vertical="center" wrapText="1"/>
    </xf>
    <xf numFmtId="0" fontId="64" fillId="12" borderId="76" xfId="0" quotePrefix="1" applyFont="1" applyFill="1" applyBorder="1" applyAlignment="1">
      <alignment horizontal="left" vertical="center" wrapText="1"/>
    </xf>
    <xf numFmtId="0" fontId="42" fillId="23" borderId="10" xfId="0" applyFont="1" applyFill="1" applyBorder="1" applyAlignment="1">
      <alignment horizontal="left" vertical="center" wrapText="1"/>
    </xf>
    <xf numFmtId="0" fontId="42" fillId="0" borderId="49" xfId="0" applyFont="1" applyBorder="1" applyAlignment="1">
      <alignment horizontal="center" vertical="center" wrapText="1" readingOrder="1"/>
    </xf>
    <xf numFmtId="0" fontId="42" fillId="0" borderId="40" xfId="0" applyFont="1" applyBorder="1" applyAlignment="1">
      <alignment horizontal="center" vertical="center" wrapText="1" readingOrder="1"/>
    </xf>
    <xf numFmtId="9" fontId="70" fillId="18" borderId="35" xfId="0" applyNumberFormat="1" applyFont="1" applyFill="1" applyBorder="1" applyAlignment="1">
      <alignment horizontal="center" vertical="center" wrapText="1" readingOrder="1"/>
    </xf>
    <xf numFmtId="0" fontId="71" fillId="36" borderId="0" xfId="0" applyFont="1" applyFill="1" applyBorder="1" applyAlignment="1">
      <alignment horizontal="center" vertical="center" wrapText="1" readingOrder="1"/>
    </xf>
    <xf numFmtId="0" fontId="75" fillId="0" borderId="0" xfId="0" applyFont="1" applyFill="1" applyBorder="1" applyAlignment="1">
      <alignment horizontal="right" vertical="center" wrapText="1" readingOrder="1"/>
    </xf>
    <xf numFmtId="0" fontId="71" fillId="0" borderId="0" xfId="0" applyFont="1" applyFill="1" applyBorder="1" applyAlignment="1">
      <alignment horizontal="center" vertical="center" wrapText="1" readingOrder="1"/>
    </xf>
    <xf numFmtId="0" fontId="42" fillId="0" borderId="0" xfId="0" applyFont="1" applyFill="1" applyAlignment="1">
      <alignment vertical="center" wrapText="1"/>
    </xf>
    <xf numFmtId="0" fontId="85" fillId="71" borderId="42" xfId="0" applyFont="1" applyFill="1" applyBorder="1" applyAlignment="1">
      <alignment horizontal="center" vertical="center" wrapText="1"/>
    </xf>
    <xf numFmtId="0" fontId="64" fillId="38" borderId="55" xfId="0" applyFont="1" applyFill="1" applyBorder="1" applyAlignment="1">
      <alignment horizontal="center" vertical="center" wrapText="1" readingOrder="1"/>
    </xf>
    <xf numFmtId="0" fontId="42" fillId="12" borderId="55" xfId="0" applyFont="1" applyFill="1" applyBorder="1" applyAlignment="1">
      <alignment horizontal="center" vertical="center" wrapText="1" readingOrder="1"/>
    </xf>
    <xf numFmtId="0" fontId="42" fillId="12" borderId="8" xfId="0" applyFont="1" applyFill="1" applyBorder="1" applyAlignment="1">
      <alignment horizontal="center" vertical="center" wrapText="1" readingOrder="1"/>
    </xf>
    <xf numFmtId="0" fontId="42" fillId="12" borderId="42" xfId="0" applyFont="1" applyFill="1" applyBorder="1" applyAlignment="1">
      <alignment horizontal="center" vertical="center" wrapText="1" readingOrder="1"/>
    </xf>
    <xf numFmtId="0" fontId="64" fillId="24" borderId="9" xfId="0" applyFont="1" applyFill="1" applyBorder="1" applyAlignment="1">
      <alignment horizontal="center" vertical="center" wrapText="1"/>
    </xf>
    <xf numFmtId="0" fontId="64" fillId="74" borderId="9" xfId="0" applyFont="1" applyFill="1" applyBorder="1" applyAlignment="1">
      <alignment horizontal="center" vertical="center" wrapText="1"/>
    </xf>
    <xf numFmtId="0" fontId="42" fillId="80" borderId="70" xfId="0" applyFont="1" applyFill="1" applyBorder="1" applyAlignment="1">
      <alignment horizontal="left" vertical="center" wrapText="1"/>
    </xf>
    <xf numFmtId="0" fontId="64" fillId="73" borderId="31" xfId="0" applyFont="1" applyFill="1" applyBorder="1" applyAlignment="1">
      <alignment horizontal="center" vertical="center" wrapText="1"/>
    </xf>
    <xf numFmtId="0" fontId="42" fillId="17" borderId="8" xfId="0" applyFont="1" applyFill="1" applyBorder="1" applyAlignment="1">
      <alignment vertical="center" wrapText="1"/>
    </xf>
    <xf numFmtId="0" fontId="42" fillId="17" borderId="9" xfId="0" applyFont="1" applyFill="1" applyBorder="1" applyAlignment="1">
      <alignment vertical="center" wrapText="1"/>
    </xf>
    <xf numFmtId="0" fontId="42" fillId="17" borderId="31" xfId="0" applyFont="1" applyFill="1" applyBorder="1" applyAlignment="1">
      <alignment vertical="center" wrapText="1"/>
    </xf>
    <xf numFmtId="0" fontId="42" fillId="0" borderId="31" xfId="0" applyFont="1" applyBorder="1" applyAlignment="1">
      <alignment horizontal="center" vertical="center" wrapText="1" readingOrder="1"/>
    </xf>
    <xf numFmtId="0" fontId="42" fillId="0" borderId="70" xfId="0" applyFont="1" applyBorder="1" applyAlignment="1">
      <alignment horizontal="center" vertical="center" wrapText="1" readingOrder="1"/>
    </xf>
    <xf numFmtId="9" fontId="70" fillId="18" borderId="31" xfId="0" applyNumberFormat="1" applyFont="1" applyFill="1" applyBorder="1" applyAlignment="1">
      <alignment horizontal="center" vertical="center" wrapText="1" readingOrder="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42" fillId="14" borderId="5" xfId="0" applyFont="1" applyFill="1" applyBorder="1" applyAlignment="1">
      <alignment vertical="center" wrapText="1"/>
    </xf>
    <xf numFmtId="0" fontId="42" fillId="14" borderId="0" xfId="0" applyFont="1" applyFill="1" applyBorder="1" applyAlignment="1">
      <alignment horizontal="left" vertical="center" wrapText="1"/>
    </xf>
    <xf numFmtId="0" fontId="69" fillId="9" borderId="3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69" fillId="25" borderId="9" xfId="0" applyFont="1" applyFill="1" applyBorder="1" applyAlignment="1">
      <alignment horizontal="center" vertical="center" wrapText="1"/>
    </xf>
    <xf numFmtId="0" fontId="69" fillId="14" borderId="9" xfId="0" applyFont="1" applyFill="1" applyBorder="1" applyAlignment="1">
      <alignment horizontal="center" vertical="center" wrapText="1"/>
    </xf>
    <xf numFmtId="0" fontId="69" fillId="13" borderId="9" xfId="0" applyFont="1" applyFill="1" applyBorder="1" applyAlignment="1">
      <alignment horizontal="center" vertical="center" wrapText="1"/>
    </xf>
    <xf numFmtId="0" fontId="69" fillId="13" borderId="30" xfId="0" applyFont="1" applyFill="1" applyBorder="1" applyAlignment="1">
      <alignment horizontal="center" vertical="center" wrapText="1"/>
    </xf>
    <xf numFmtId="9" fontId="68" fillId="18" borderId="9" xfId="0" applyNumberFormat="1" applyFont="1" applyFill="1" applyBorder="1" applyAlignment="1">
      <alignment horizontal="center" vertical="center" wrapText="1"/>
    </xf>
    <xf numFmtId="9" fontId="68" fillId="18" borderId="30" xfId="0" applyNumberFormat="1" applyFont="1" applyFill="1" applyBorder="1" applyAlignment="1">
      <alignment horizontal="center" vertical="center" wrapText="1"/>
    </xf>
    <xf numFmtId="0" fontId="72" fillId="0" borderId="35" xfId="0" applyFont="1" applyFill="1" applyBorder="1" applyAlignment="1">
      <alignment horizontal="center" vertical="center" wrapText="1"/>
    </xf>
    <xf numFmtId="9" fontId="68" fillId="18" borderId="48" xfId="0" applyNumberFormat="1" applyFont="1" applyFill="1" applyBorder="1" applyAlignment="1">
      <alignment horizontal="center" vertical="center" wrapText="1"/>
    </xf>
    <xf numFmtId="9" fontId="68" fillId="18" borderId="68" xfId="0" applyNumberFormat="1" applyFont="1" applyFill="1" applyBorder="1" applyAlignment="1">
      <alignment horizontal="center" vertical="center" wrapText="1"/>
    </xf>
    <xf numFmtId="0" fontId="42" fillId="0" borderId="0" xfId="0" applyFont="1" applyBorder="1" applyAlignment="1">
      <alignment horizontal="center" vertical="center"/>
    </xf>
    <xf numFmtId="0" fontId="38" fillId="9" borderId="0" xfId="0" applyFont="1" applyFill="1" applyBorder="1" applyAlignment="1">
      <alignment horizontal="left"/>
    </xf>
    <xf numFmtId="0" fontId="64" fillId="9" borderId="0" xfId="0" applyFont="1" applyFill="1" applyAlignment="1">
      <alignment vertical="center"/>
    </xf>
    <xf numFmtId="0" fontId="64" fillId="9" borderId="12" xfId="0" applyFont="1" applyFill="1" applyBorder="1" applyAlignment="1">
      <alignment vertical="center"/>
    </xf>
    <xf numFmtId="0" fontId="42" fillId="14" borderId="43" xfId="0" applyFont="1" applyFill="1" applyBorder="1" applyAlignment="1">
      <alignment vertical="center"/>
    </xf>
    <xf numFmtId="0" fontId="42" fillId="14" borderId="9" xfId="0" applyFont="1" applyFill="1" applyBorder="1" applyAlignment="1">
      <alignment vertical="center"/>
    </xf>
    <xf numFmtId="0" fontId="42" fillId="14" borderId="35" xfId="0" applyFont="1" applyFill="1" applyBorder="1" applyAlignment="1">
      <alignment vertical="center"/>
    </xf>
    <xf numFmtId="0" fontId="42" fillId="14" borderId="36" xfId="0" applyFont="1" applyFill="1" applyBorder="1" applyAlignment="1">
      <alignment vertical="center"/>
    </xf>
    <xf numFmtId="0" fontId="42" fillId="19" borderId="8" xfId="0" applyFont="1" applyFill="1" applyBorder="1" applyAlignment="1">
      <alignment vertical="center"/>
    </xf>
    <xf numFmtId="0" fontId="40" fillId="9" borderId="0" xfId="0" applyFont="1" applyFill="1" applyAlignment="1">
      <alignment vertical="center"/>
    </xf>
    <xf numFmtId="0" fontId="40" fillId="0" borderId="0" xfId="0" applyFont="1" applyBorder="1" applyAlignment="1">
      <alignment vertical="center"/>
    </xf>
    <xf numFmtId="9" fontId="68" fillId="18" borderId="9" xfId="0" applyNumberFormat="1" applyFont="1" applyFill="1" applyBorder="1" applyAlignment="1">
      <alignment vertical="center"/>
    </xf>
    <xf numFmtId="9" fontId="68" fillId="18" borderId="30" xfId="0" applyNumberFormat="1" applyFont="1" applyFill="1" applyBorder="1" applyAlignment="1">
      <alignment vertical="center"/>
    </xf>
    <xf numFmtId="0" fontId="2" fillId="0" borderId="5" xfId="2" applyFont="1" applyFill="1" applyBorder="1" applyAlignment="1">
      <alignment horizontal="left" vertical="center"/>
    </xf>
    <xf numFmtId="0" fontId="2" fillId="0" borderId="0" xfId="2" applyFont="1" applyFill="1" applyBorder="1" applyAlignment="1">
      <alignment horizontal="left" vertical="center"/>
    </xf>
    <xf numFmtId="0" fontId="40" fillId="0" borderId="5" xfId="0" applyFont="1" applyFill="1" applyBorder="1" applyAlignment="1">
      <alignment vertical="center"/>
    </xf>
    <xf numFmtId="0" fontId="2" fillId="0" borderId="11" xfId="2" applyFont="1" applyFill="1" applyBorder="1" applyAlignment="1">
      <alignment horizontal="left" vertical="center"/>
    </xf>
    <xf numFmtId="0" fontId="2" fillId="0" borderId="12" xfId="2" applyFont="1" applyFill="1" applyBorder="1" applyAlignment="1">
      <alignment horizontal="left" vertical="center"/>
    </xf>
    <xf numFmtId="0" fontId="111" fillId="36" borderId="0" xfId="0" applyFont="1" applyFill="1" applyAlignment="1">
      <alignment horizontal="center" vertical="center"/>
    </xf>
    <xf numFmtId="0" fontId="2" fillId="0" borderId="5" xfId="2" applyFont="1" applyBorder="1" applyAlignment="1">
      <alignment horizontal="left" vertical="center"/>
    </xf>
    <xf numFmtId="0" fontId="2" fillId="0" borderId="0" xfId="2" applyFont="1" applyBorder="1" applyAlignment="1">
      <alignment horizontal="left" vertical="center"/>
    </xf>
    <xf numFmtId="0" fontId="2" fillId="0" borderId="11" xfId="2" applyFont="1" applyBorder="1" applyAlignment="1">
      <alignment horizontal="left" vertical="center"/>
    </xf>
    <xf numFmtId="0" fontId="2" fillId="0" borderId="12" xfId="2" applyFont="1" applyBorder="1" applyAlignment="1">
      <alignment horizontal="left" vertical="center"/>
    </xf>
    <xf numFmtId="0" fontId="101" fillId="0" borderId="0" xfId="0" applyFont="1" applyFill="1" applyBorder="1" applyAlignment="1">
      <alignment horizontal="right" vertical="center"/>
    </xf>
    <xf numFmtId="0" fontId="111" fillId="0" borderId="0" xfId="0" applyFont="1" applyFill="1" applyAlignment="1">
      <alignment horizontal="center" vertical="center"/>
    </xf>
    <xf numFmtId="0" fontId="42" fillId="19" borderId="9" xfId="0" applyFont="1" applyFill="1" applyBorder="1" applyAlignment="1">
      <alignment vertical="center"/>
    </xf>
    <xf numFmtId="0" fontId="38" fillId="0" borderId="5" xfId="0" applyFont="1" applyFill="1" applyBorder="1" applyAlignment="1">
      <alignment horizontal="right" vertical="center"/>
    </xf>
    <xf numFmtId="0" fontId="38" fillId="0" borderId="0" xfId="0" applyFont="1" applyFill="1" applyBorder="1" applyAlignment="1">
      <alignment horizontal="right" vertical="center"/>
    </xf>
    <xf numFmtId="0" fontId="42" fillId="0" borderId="4" xfId="0" applyFont="1" applyFill="1" applyBorder="1" applyAlignment="1">
      <alignment vertical="center"/>
    </xf>
    <xf numFmtId="0" fontId="72" fillId="0" borderId="0" xfId="0" applyFont="1" applyFill="1" applyBorder="1" applyAlignment="1">
      <alignment vertical="center"/>
    </xf>
    <xf numFmtId="0" fontId="38" fillId="0" borderId="5" xfId="0" applyFont="1" applyFill="1" applyBorder="1" applyAlignment="1">
      <alignment vertical="center"/>
    </xf>
    <xf numFmtId="0" fontId="38" fillId="0" borderId="4" xfId="0" applyFont="1" applyFill="1" applyBorder="1" applyAlignment="1">
      <alignment vertical="center"/>
    </xf>
    <xf numFmtId="9" fontId="94" fillId="0" borderId="4" xfId="0" applyNumberFormat="1" applyFont="1" applyFill="1" applyBorder="1" applyAlignment="1">
      <alignment vertical="center"/>
    </xf>
    <xf numFmtId="9" fontId="67" fillId="10" borderId="4" xfId="0" applyNumberFormat="1" applyFont="1" applyFill="1" applyBorder="1" applyAlignment="1">
      <alignment vertical="center"/>
    </xf>
    <xf numFmtId="0" fontId="38" fillId="0" borderId="11" xfId="0" applyFont="1" applyFill="1" applyBorder="1" applyAlignment="1">
      <alignment horizontal="right" vertical="center"/>
    </xf>
    <xf numFmtId="0" fontId="38" fillId="0" borderId="12" xfId="0" applyFont="1" applyFill="1" applyBorder="1" applyAlignment="1">
      <alignment horizontal="right" vertical="center"/>
    </xf>
    <xf numFmtId="0" fontId="42" fillId="0" borderId="12" xfId="0" applyFont="1" applyFill="1" applyBorder="1" applyAlignment="1">
      <alignment vertical="center"/>
    </xf>
    <xf numFmtId="0" fontId="42" fillId="0" borderId="13" xfId="0" applyFont="1" applyFill="1" applyBorder="1" applyAlignment="1">
      <alignment vertical="center"/>
    </xf>
    <xf numFmtId="0" fontId="71" fillId="0" borderId="0" xfId="0" applyFont="1" applyFill="1" applyAlignment="1">
      <alignment horizontal="center" vertical="center"/>
    </xf>
    <xf numFmtId="0" fontId="69" fillId="0" borderId="5" xfId="0" applyFont="1" applyFill="1" applyBorder="1" applyAlignment="1">
      <alignment vertical="center"/>
    </xf>
    <xf numFmtId="0" fontId="69" fillId="0" borderId="0" xfId="0" applyFont="1" applyFill="1" applyBorder="1" applyAlignment="1">
      <alignment vertical="center"/>
    </xf>
    <xf numFmtId="9" fontId="68" fillId="0" borderId="0" xfId="0" applyNumberFormat="1" applyFont="1" applyFill="1" applyBorder="1" applyAlignment="1">
      <alignment vertical="center"/>
    </xf>
    <xf numFmtId="9" fontId="68" fillId="0" borderId="4" xfId="0" applyNumberFormat="1" applyFont="1" applyFill="1" applyBorder="1" applyAlignment="1">
      <alignment vertical="center"/>
    </xf>
    <xf numFmtId="9" fontId="70" fillId="18" borderId="9" xfId="0" applyNumberFormat="1" applyFont="1" applyFill="1" applyBorder="1" applyAlignment="1">
      <alignment vertical="center"/>
    </xf>
    <xf numFmtId="9" fontId="70" fillId="18" borderId="30" xfId="0" applyNumberFormat="1" applyFont="1" applyFill="1" applyBorder="1" applyAlignment="1">
      <alignment vertical="center"/>
    </xf>
    <xf numFmtId="0" fontId="42" fillId="9" borderId="4" xfId="0" applyFont="1" applyFill="1" applyBorder="1" applyAlignment="1">
      <alignment vertical="center"/>
    </xf>
    <xf numFmtId="0" fontId="74" fillId="0" borderId="0" xfId="0" applyFont="1" applyFill="1" applyBorder="1" applyAlignment="1">
      <alignment vertical="center"/>
    </xf>
    <xf numFmtId="0" fontId="74" fillId="9" borderId="0" xfId="0" applyFont="1" applyFill="1" applyBorder="1" applyAlignment="1">
      <alignment vertical="center"/>
    </xf>
    <xf numFmtId="0" fontId="74" fillId="9" borderId="4" xfId="0" applyFont="1" applyFill="1" applyBorder="1" applyAlignment="1">
      <alignment vertical="center"/>
    </xf>
    <xf numFmtId="0" fontId="69" fillId="9" borderId="0" xfId="0" applyFont="1" applyFill="1" applyBorder="1" applyAlignment="1">
      <alignment vertical="center"/>
    </xf>
    <xf numFmtId="0" fontId="69" fillId="9" borderId="4" xfId="0" applyFont="1" applyFill="1" applyBorder="1" applyAlignment="1">
      <alignment vertical="center"/>
    </xf>
    <xf numFmtId="0" fontId="69" fillId="25" borderId="0" xfId="0" applyFont="1" applyFill="1" applyBorder="1" applyAlignment="1">
      <alignment vertical="center"/>
    </xf>
    <xf numFmtId="0" fontId="69" fillId="14" borderId="0" xfId="0" applyFont="1" applyFill="1" applyBorder="1" applyAlignment="1">
      <alignment vertical="center"/>
    </xf>
    <xf numFmtId="0" fontId="42" fillId="13" borderId="4" xfId="0" applyFont="1" applyFill="1" applyBorder="1" applyAlignment="1">
      <alignment vertical="center"/>
    </xf>
    <xf numFmtId="0" fontId="42" fillId="0" borderId="4" xfId="0" applyFont="1" applyBorder="1" applyAlignment="1">
      <alignment vertical="center"/>
    </xf>
    <xf numFmtId="0" fontId="42" fillId="0" borderId="12" xfId="0" applyFont="1" applyBorder="1" applyAlignment="1">
      <alignment vertical="center"/>
    </xf>
    <xf numFmtId="0" fontId="69" fillId="14" borderId="12" xfId="0" applyFont="1" applyFill="1" applyBorder="1" applyAlignment="1">
      <alignment vertical="center"/>
    </xf>
    <xf numFmtId="0" fontId="75" fillId="9" borderId="0" xfId="0" applyFont="1" applyFill="1" applyBorder="1" applyAlignment="1">
      <alignment horizontal="right" vertical="center"/>
    </xf>
    <xf numFmtId="0" fontId="40" fillId="13" borderId="9" xfId="0" applyFont="1" applyFill="1" applyBorder="1" applyAlignment="1">
      <alignment horizontal="center" vertical="center" wrapText="1"/>
    </xf>
    <xf numFmtId="0" fontId="40" fillId="13" borderId="30"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19" borderId="31" xfId="0"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0" borderId="49" xfId="0" applyFont="1" applyFill="1" applyBorder="1" applyAlignment="1">
      <alignment horizontal="center" vertical="center" wrapText="1"/>
    </xf>
    <xf numFmtId="0" fontId="38" fillId="0" borderId="5" xfId="0" applyFont="1" applyFill="1" applyBorder="1" applyAlignment="1">
      <alignment horizontal="left" vertical="center"/>
    </xf>
    <xf numFmtId="0" fontId="38" fillId="0" borderId="0" xfId="0" applyFont="1" applyFill="1" applyBorder="1" applyAlignment="1">
      <alignment horizontal="left" vertical="center"/>
    </xf>
    <xf numFmtId="0" fontId="42" fillId="0" borderId="55" xfId="0" applyFont="1" applyFill="1" applyBorder="1" applyAlignment="1">
      <alignment horizontal="center" vertical="center" wrapText="1"/>
    </xf>
    <xf numFmtId="0" fontId="42" fillId="0" borderId="36" xfId="0" applyFont="1" applyFill="1" applyBorder="1" applyAlignment="1">
      <alignment horizontal="center" vertical="center" wrapText="1"/>
    </xf>
    <xf numFmtId="0" fontId="42" fillId="0" borderId="56" xfId="0" applyFont="1" applyFill="1" applyBorder="1" applyAlignment="1">
      <alignment horizontal="center" vertical="center" wrapText="1"/>
    </xf>
    <xf numFmtId="0" fontId="42" fillId="10" borderId="56" xfId="0" applyFont="1" applyFill="1" applyBorder="1" applyAlignment="1">
      <alignment wrapText="1"/>
    </xf>
    <xf numFmtId="0" fontId="67" fillId="36" borderId="0" xfId="0" applyFont="1" applyFill="1" applyBorder="1" applyAlignment="1"/>
    <xf numFmtId="0" fontId="67" fillId="36" borderId="0" xfId="0" applyFont="1" applyFill="1" applyBorder="1"/>
    <xf numFmtId="0" fontId="67" fillId="0" borderId="0" xfId="0" applyFont="1" applyFill="1" applyBorder="1"/>
    <xf numFmtId="0" fontId="107" fillId="16" borderId="9" xfId="0" applyFont="1" applyFill="1" applyBorder="1" applyAlignment="1">
      <alignment horizontal="center" vertical="center" textRotation="90" wrapText="1"/>
    </xf>
    <xf numFmtId="0" fontId="67" fillId="36" borderId="0" xfId="0" applyFont="1" applyFill="1" applyBorder="1" applyAlignment="1">
      <alignment vertical="center"/>
    </xf>
    <xf numFmtId="0" fontId="67" fillId="0" borderId="0" xfId="0" applyFont="1" applyFill="1" applyBorder="1" applyAlignment="1">
      <alignment vertical="center"/>
    </xf>
    <xf numFmtId="0" fontId="42" fillId="4" borderId="9" xfId="0" applyFont="1" applyFill="1" applyBorder="1" applyAlignment="1">
      <alignment horizontal="center"/>
    </xf>
    <xf numFmtId="0" fontId="107" fillId="9" borderId="9" xfId="0" applyFont="1" applyFill="1" applyBorder="1" applyAlignment="1">
      <alignment horizontal="center" vertical="center"/>
    </xf>
    <xf numFmtId="0" fontId="123" fillId="22" borderId="5" xfId="0" applyFont="1" applyFill="1" applyBorder="1" applyAlignment="1">
      <alignment horizontal="left"/>
    </xf>
    <xf numFmtId="0" fontId="166" fillId="22" borderId="0" xfId="0" applyFont="1" applyFill="1" applyBorder="1" applyAlignment="1"/>
    <xf numFmtId="0" fontId="107" fillId="22" borderId="0" xfId="0" applyFont="1" applyFill="1" applyBorder="1" applyAlignment="1">
      <alignment wrapText="1"/>
    </xf>
    <xf numFmtId="0" fontId="107" fillId="0" borderId="0" xfId="0" applyFont="1" applyFill="1" applyBorder="1" applyAlignment="1">
      <alignment textRotation="90"/>
    </xf>
    <xf numFmtId="0" fontId="69" fillId="20" borderId="9" xfId="0" applyFont="1" applyFill="1" applyBorder="1" applyAlignment="1">
      <alignment horizontal="center" vertical="center"/>
    </xf>
    <xf numFmtId="0" fontId="69" fillId="20" borderId="30" xfId="0" applyFont="1" applyFill="1" applyBorder="1" applyAlignment="1">
      <alignment horizontal="center" vertical="center"/>
    </xf>
    <xf numFmtId="0" fontId="89" fillId="0" borderId="5" xfId="0" applyFont="1" applyFill="1" applyBorder="1"/>
    <xf numFmtId="0" fontId="107" fillId="0" borderId="5" xfId="0" applyFont="1" applyFill="1" applyBorder="1"/>
    <xf numFmtId="0" fontId="123" fillId="0" borderId="0" xfId="0" applyFont="1" applyBorder="1"/>
    <xf numFmtId="0" fontId="82" fillId="0" borderId="0" xfId="0" applyFont="1" applyFill="1" applyBorder="1" applyAlignment="1">
      <alignment horizontal="center" vertical="center" wrapText="1"/>
    </xf>
    <xf numFmtId="0" fontId="107" fillId="0" borderId="0" xfId="0" applyFont="1" applyBorder="1" applyAlignment="1">
      <alignment vertical="top"/>
    </xf>
    <xf numFmtId="0" fontId="83" fillId="0" borderId="0" xfId="0" applyFont="1" applyBorder="1"/>
    <xf numFmtId="0" fontId="82" fillId="0" borderId="0" xfId="0" applyFont="1" applyFill="1" applyBorder="1" applyAlignment="1">
      <alignment vertical="center" wrapText="1"/>
    </xf>
    <xf numFmtId="0" fontId="112" fillId="0" borderId="0" xfId="0" applyFont="1" applyBorder="1" applyAlignment="1">
      <alignment horizontal="left"/>
    </xf>
    <xf numFmtId="0" fontId="107" fillId="0" borderId="0" xfId="0" applyFont="1" applyBorder="1" applyAlignment="1">
      <alignment horizontal="right" vertical="top"/>
    </xf>
    <xf numFmtId="0" fontId="107" fillId="0" borderId="0" xfId="0" applyFont="1" applyBorder="1" applyAlignment="1">
      <alignment horizontal="left" vertical="top"/>
    </xf>
    <xf numFmtId="0" fontId="83" fillId="0" borderId="0" xfId="0" applyFont="1" applyFill="1" applyBorder="1"/>
    <xf numFmtId="0" fontId="107" fillId="0" borderId="5" xfId="0" applyFont="1" applyFill="1" applyBorder="1" applyAlignment="1">
      <alignment horizontal="left"/>
    </xf>
    <xf numFmtId="0" fontId="82" fillId="0" borderId="0" xfId="0" applyFont="1" applyBorder="1" applyAlignment="1">
      <alignment horizontal="left" vertical="top"/>
    </xf>
    <xf numFmtId="0" fontId="167" fillId="0" borderId="0" xfId="0" applyFont="1" applyBorder="1" applyAlignment="1">
      <alignment horizontal="left" vertical="top"/>
    </xf>
    <xf numFmtId="0" fontId="107" fillId="0" borderId="5" xfId="0" applyFont="1" applyFill="1" applyBorder="1" applyAlignment="1"/>
    <xf numFmtId="0" fontId="112" fillId="0" borderId="0" xfId="0" applyFont="1" applyBorder="1" applyAlignment="1">
      <alignment horizontal="left" vertical="top"/>
    </xf>
    <xf numFmtId="0" fontId="112" fillId="0" borderId="0" xfId="0" applyFont="1" applyBorder="1" applyAlignment="1">
      <alignment vertical="top"/>
    </xf>
    <xf numFmtId="0" fontId="107" fillId="0" borderId="0" xfId="0" applyFont="1" applyFill="1" applyBorder="1"/>
    <xf numFmtId="0" fontId="123" fillId="0" borderId="0" xfId="0" applyFont="1" applyBorder="1" applyAlignment="1">
      <alignment horizontal="left" vertical="top" indent="2"/>
    </xf>
    <xf numFmtId="0" fontId="42" fillId="0" borderId="0" xfId="0" applyFont="1" applyFill="1" applyBorder="1" applyAlignment="1">
      <alignment horizontal="left"/>
    </xf>
    <xf numFmtId="0" fontId="166" fillId="0" borderId="0" xfId="0" applyFont="1" applyBorder="1"/>
    <xf numFmtId="0" fontId="123" fillId="0" borderId="5" xfId="0" applyFont="1" applyFill="1" applyBorder="1"/>
    <xf numFmtId="0" fontId="107" fillId="0" borderId="0" xfId="0" applyFont="1" applyFill="1" applyBorder="1" applyAlignment="1">
      <alignment horizontal="left" indent="1"/>
    </xf>
    <xf numFmtId="9" fontId="136" fillId="0" borderId="0" xfId="0" applyNumberFormat="1" applyFont="1" applyFill="1" applyBorder="1"/>
    <xf numFmtId="0" fontId="112" fillId="0" borderId="12" xfId="0" applyFont="1" applyFill="1" applyBorder="1" applyAlignment="1"/>
    <xf numFmtId="0" fontId="107" fillId="0" borderId="12" xfId="0" applyFont="1" applyFill="1" applyBorder="1" applyAlignment="1">
      <alignment textRotation="90"/>
    </xf>
    <xf numFmtId="9" fontId="136" fillId="0" borderId="13" xfId="0" applyNumberFormat="1" applyFont="1" applyFill="1" applyBorder="1"/>
    <xf numFmtId="0" fontId="168" fillId="9" borderId="0" xfId="0" applyFont="1" applyFill="1" applyAlignment="1">
      <alignment horizontal="center"/>
    </xf>
    <xf numFmtId="0" fontId="112" fillId="0" borderId="5" xfId="0" applyFont="1" applyBorder="1" applyAlignment="1">
      <alignment horizontal="center" vertical="center"/>
    </xf>
    <xf numFmtId="0" fontId="107" fillId="0" borderId="0" xfId="0" applyFont="1" applyBorder="1" applyAlignment="1">
      <alignment horizontal="center" vertical="center"/>
    </xf>
    <xf numFmtId="0" fontId="123" fillId="22" borderId="5" xfId="0" applyFont="1" applyFill="1" applyBorder="1" applyAlignment="1">
      <alignment horizontal="left" vertical="center"/>
    </xf>
    <xf numFmtId="0" fontId="107" fillId="22" borderId="0" xfId="0" applyFont="1" applyFill="1" applyBorder="1" applyAlignment="1">
      <alignment horizontal="center" vertical="center"/>
    </xf>
    <xf numFmtId="0" fontId="112" fillId="22" borderId="0" xfId="0" applyFont="1" applyFill="1" applyBorder="1" applyAlignment="1">
      <alignment horizontal="center" vertical="center"/>
    </xf>
    <xf numFmtId="0" fontId="112" fillId="0" borderId="0" xfId="0" applyFont="1" applyBorder="1" applyAlignment="1">
      <alignment horizontal="center" vertical="center"/>
    </xf>
    <xf numFmtId="0" fontId="107" fillId="0" borderId="0" xfId="0" applyFont="1" applyBorder="1" applyAlignment="1">
      <alignment horizontal="center" vertical="center" wrapText="1"/>
    </xf>
    <xf numFmtId="0" fontId="107" fillId="0" borderId="0" xfId="0" applyFont="1" applyFill="1" applyBorder="1" applyAlignment="1">
      <alignment horizontal="center" vertical="center" wrapText="1"/>
    </xf>
    <xf numFmtId="0" fontId="112" fillId="0" borderId="5" xfId="0" applyFont="1" applyBorder="1" applyAlignment="1">
      <alignment horizontal="right" vertical="center"/>
    </xf>
    <xf numFmtId="0" fontId="107" fillId="0" borderId="6" xfId="0" applyFont="1" applyBorder="1" applyAlignment="1">
      <alignment horizontal="center" vertical="center"/>
    </xf>
    <xf numFmtId="0" fontId="107" fillId="0" borderId="6" xfId="0" applyFont="1" applyFill="1" applyBorder="1" applyAlignment="1">
      <alignment horizontal="center" vertical="center"/>
    </xf>
    <xf numFmtId="0" fontId="107" fillId="0" borderId="0" xfId="0" applyFont="1" applyBorder="1" applyAlignment="1">
      <alignment horizontal="right" vertical="center"/>
    </xf>
    <xf numFmtId="0" fontId="107" fillId="0" borderId="96" xfId="0" applyFont="1" applyFill="1" applyBorder="1" applyAlignment="1">
      <alignment horizontal="center" vertical="center"/>
    </xf>
    <xf numFmtId="0" fontId="107" fillId="0" borderId="78" xfId="0" applyFont="1" applyBorder="1" applyAlignment="1">
      <alignment horizontal="center" vertical="center"/>
    </xf>
    <xf numFmtId="0" fontId="82" fillId="0" borderId="0" xfId="0" applyFont="1" applyBorder="1" applyAlignment="1">
      <alignment horizontal="right" vertical="center"/>
    </xf>
    <xf numFmtId="0" fontId="107" fillId="0" borderId="0" xfId="0" applyFont="1" applyBorder="1" applyAlignment="1">
      <alignment horizontal="left" vertical="center"/>
    </xf>
    <xf numFmtId="0" fontId="107" fillId="0" borderId="5" xfId="0" applyFont="1" applyFill="1" applyBorder="1" applyAlignment="1">
      <alignment horizontal="right" vertical="center"/>
    </xf>
    <xf numFmtId="0" fontId="107" fillId="0" borderId="6" xfId="0" applyFont="1" applyFill="1" applyBorder="1" applyAlignment="1">
      <alignment horizontal="left" vertical="center"/>
    </xf>
    <xf numFmtId="0" fontId="107" fillId="0" borderId="52" xfId="0" applyFont="1" applyFill="1" applyBorder="1" applyAlignment="1">
      <alignment horizontal="center" vertical="center"/>
    </xf>
    <xf numFmtId="9" fontId="94" fillId="18" borderId="90" xfId="0" applyNumberFormat="1" applyFont="1" applyFill="1" applyBorder="1"/>
    <xf numFmtId="0" fontId="112" fillId="38" borderId="12" xfId="0" applyFont="1" applyFill="1" applyBorder="1" applyAlignment="1"/>
    <xf numFmtId="0" fontId="42" fillId="38" borderId="12" xfId="0" applyFont="1" applyFill="1" applyBorder="1"/>
    <xf numFmtId="9" fontId="94" fillId="18" borderId="136" xfId="0" applyNumberFormat="1" applyFont="1" applyFill="1" applyBorder="1"/>
    <xf numFmtId="0" fontId="111" fillId="0" borderId="0" xfId="0" applyFont="1" applyFill="1" applyBorder="1" applyAlignment="1">
      <alignment horizontal="left"/>
    </xf>
    <xf numFmtId="9" fontId="89" fillId="25" borderId="0" xfId="0" applyNumberFormat="1" applyFont="1" applyFill="1" applyBorder="1"/>
    <xf numFmtId="9" fontId="89" fillId="20" borderId="0" xfId="0" applyNumberFormat="1" applyFont="1" applyFill="1" applyBorder="1"/>
    <xf numFmtId="0" fontId="89" fillId="0" borderId="0" xfId="0" applyFont="1" applyFill="1" applyBorder="1"/>
    <xf numFmtId="0" fontId="170" fillId="0" borderId="0" xfId="0" applyFont="1" applyFill="1" applyBorder="1"/>
    <xf numFmtId="0" fontId="89" fillId="14" borderId="0" xfId="0" applyFont="1" applyFill="1" applyBorder="1"/>
    <xf numFmtId="0" fontId="42" fillId="17" borderId="9" xfId="0" applyFont="1" applyFill="1" applyBorder="1" applyAlignment="1">
      <alignment horizontal="center" vertical="center" wrapText="1"/>
    </xf>
    <xf numFmtId="0" fontId="42" fillId="57"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0" fontId="42" fillId="38" borderId="9" xfId="0" applyFont="1" applyFill="1" applyBorder="1" applyAlignment="1">
      <alignment horizontal="center" vertical="center" wrapText="1"/>
    </xf>
    <xf numFmtId="0" fontId="42" fillId="29" borderId="9" xfId="0" applyFont="1" applyFill="1" applyBorder="1" applyAlignment="1">
      <alignment horizontal="center" vertical="center" wrapText="1"/>
    </xf>
    <xf numFmtId="0" fontId="42" fillId="21" borderId="9" xfId="0" applyFont="1" applyFill="1" applyBorder="1" applyAlignment="1">
      <alignment horizontal="center" vertical="center" wrapText="1"/>
    </xf>
    <xf numFmtId="0" fontId="42" fillId="20" borderId="9" xfId="0" applyFont="1" applyFill="1" applyBorder="1" applyAlignment="1">
      <alignment horizontal="center" vertical="center" wrapText="1"/>
    </xf>
    <xf numFmtId="0" fontId="42" fillId="9" borderId="0" xfId="0" applyFont="1" applyFill="1" applyAlignment="1">
      <alignment wrapText="1"/>
    </xf>
    <xf numFmtId="0" fontId="64" fillId="9" borderId="0" xfId="0" applyFont="1" applyFill="1" applyBorder="1" applyAlignment="1">
      <alignment wrapText="1"/>
    </xf>
    <xf numFmtId="0" fontId="64" fillId="9" borderId="12" xfId="0" applyFont="1" applyFill="1" applyBorder="1" applyAlignment="1">
      <alignment horizontal="right" wrapText="1"/>
    </xf>
    <xf numFmtId="0" fontId="85" fillId="22" borderId="5" xfId="0" applyFont="1" applyFill="1" applyBorder="1" applyAlignment="1">
      <alignment horizontal="left" wrapText="1"/>
    </xf>
    <xf numFmtId="0" fontId="42" fillId="12" borderId="9" xfId="0" applyFont="1" applyFill="1" applyBorder="1" applyAlignment="1">
      <alignment horizontal="center" vertical="center" wrapText="1"/>
    </xf>
    <xf numFmtId="0" fontId="42" fillId="12" borderId="30" xfId="0" applyFont="1" applyFill="1" applyBorder="1" applyAlignment="1">
      <alignment horizontal="center" vertical="center" wrapText="1"/>
    </xf>
    <xf numFmtId="0" fontId="42" fillId="0" borderId="43" xfId="0" applyFont="1" applyBorder="1" applyAlignment="1">
      <alignment horizontal="left" wrapText="1"/>
    </xf>
    <xf numFmtId="0" fontId="42" fillId="0" borderId="9" xfId="0" applyFont="1" applyBorder="1" applyAlignment="1">
      <alignment horizontal="center" vertical="center" wrapText="1"/>
    </xf>
    <xf numFmtId="0" fontId="42" fillId="0" borderId="30" xfId="0" applyFont="1" applyBorder="1" applyAlignment="1">
      <alignment horizontal="center" vertical="center" wrapText="1"/>
    </xf>
    <xf numFmtId="0" fontId="42" fillId="0" borderId="43" xfId="0" applyFont="1" applyBorder="1" applyAlignment="1">
      <alignment wrapText="1"/>
    </xf>
    <xf numFmtId="0" fontId="42" fillId="0" borderId="9" xfId="0" applyFont="1" applyFill="1" applyBorder="1" applyAlignment="1">
      <alignment wrapText="1"/>
    </xf>
    <xf numFmtId="0" fontId="42" fillId="0" borderId="43" xfId="0" applyFont="1" applyBorder="1" applyAlignment="1">
      <alignment vertical="center" wrapText="1"/>
    </xf>
    <xf numFmtId="0" fontId="42" fillId="0" borderId="5" xfId="0" applyFont="1" applyBorder="1" applyAlignment="1">
      <alignment wrapText="1"/>
    </xf>
    <xf numFmtId="0" fontId="65" fillId="0" borderId="0" xfId="0" applyFont="1" applyBorder="1" applyAlignment="1">
      <alignment wrapText="1"/>
    </xf>
    <xf numFmtId="0" fontId="42" fillId="0" borderId="4" xfId="0" applyFont="1" applyBorder="1" applyAlignment="1">
      <alignment wrapText="1"/>
    </xf>
    <xf numFmtId="0" fontId="42" fillId="0" borderId="11" xfId="0" applyFont="1" applyBorder="1" applyAlignment="1">
      <alignment wrapText="1"/>
    </xf>
    <xf numFmtId="0" fontId="42" fillId="0" borderId="12" xfId="0" applyFont="1" applyBorder="1" applyAlignment="1">
      <alignment wrapText="1"/>
    </xf>
    <xf numFmtId="0" fontId="42" fillId="0" borderId="13" xfId="0" applyFont="1" applyBorder="1" applyAlignment="1">
      <alignment wrapText="1"/>
    </xf>
    <xf numFmtId="0" fontId="64" fillId="36" borderId="0" xfId="0" applyFont="1" applyFill="1" applyAlignment="1">
      <alignment horizontal="center" wrapText="1"/>
    </xf>
    <xf numFmtId="0" fontId="69" fillId="0" borderId="23" xfId="0" applyFont="1" applyBorder="1" applyAlignment="1">
      <alignment horizontal="left" vertical="center"/>
    </xf>
    <xf numFmtId="0" fontId="69" fillId="0" borderId="25" xfId="0" applyFont="1" applyBorder="1" applyAlignment="1">
      <alignment horizontal="left" vertical="center"/>
    </xf>
    <xf numFmtId="0" fontId="69" fillId="9" borderId="0" xfId="0" applyFont="1" applyFill="1" applyBorder="1" applyAlignment="1">
      <alignment horizontal="left" vertical="center"/>
    </xf>
    <xf numFmtId="0" fontId="64" fillId="9" borderId="0" xfId="0" applyFont="1" applyFill="1" applyBorder="1" applyAlignment="1">
      <alignment horizontal="center" vertical="center"/>
    </xf>
    <xf numFmtId="0" fontId="69" fillId="0" borderId="75" xfId="0" applyFont="1" applyBorder="1" applyAlignment="1">
      <alignment horizontal="left" vertical="center"/>
    </xf>
    <xf numFmtId="0" fontId="69" fillId="0" borderId="36" xfId="0" applyFont="1" applyFill="1" applyBorder="1" applyAlignment="1">
      <alignment horizontal="center" vertical="center" wrapText="1"/>
    </xf>
    <xf numFmtId="0" fontId="42" fillId="11" borderId="9" xfId="0" applyFont="1" applyFill="1" applyBorder="1" applyAlignment="1">
      <alignment vertical="center"/>
    </xf>
    <xf numFmtId="0" fontId="69" fillId="0" borderId="30" xfId="0" applyFont="1" applyFill="1" applyBorder="1" applyAlignment="1">
      <alignment horizontal="center" vertical="center" wrapText="1"/>
    </xf>
    <xf numFmtId="0" fontId="69" fillId="0" borderId="0" xfId="0" applyFont="1" applyFill="1" applyBorder="1" applyAlignment="1">
      <alignment horizontal="center" vertical="center" wrapText="1"/>
    </xf>
    <xf numFmtId="0" fontId="69" fillId="0" borderId="4" xfId="0" applyFont="1" applyFill="1" applyBorder="1" applyAlignment="1">
      <alignment horizontal="center" vertical="center" wrapText="1"/>
    </xf>
    <xf numFmtId="0" fontId="40" fillId="0" borderId="5" xfId="0" applyFont="1" applyBorder="1" applyAlignment="1">
      <alignment horizontal="left" vertical="center"/>
    </xf>
    <xf numFmtId="0" fontId="69" fillId="0" borderId="11" xfId="0" applyFont="1" applyBorder="1" applyAlignment="1">
      <alignment horizontal="left" vertical="center"/>
    </xf>
    <xf numFmtId="0" fontId="69" fillId="0" borderId="12" xfId="0" applyFont="1" applyFill="1" applyBorder="1" applyAlignment="1">
      <alignment horizontal="center" vertical="center" wrapText="1"/>
    </xf>
    <xf numFmtId="0" fontId="69" fillId="0" borderId="13" xfId="0" applyFont="1" applyFill="1" applyBorder="1" applyAlignment="1">
      <alignment horizontal="center" vertical="center" wrapText="1"/>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38" fillId="22" borderId="9" xfId="0" applyFont="1" applyFill="1" applyBorder="1" applyAlignment="1">
      <alignment vertical="center"/>
    </xf>
    <xf numFmtId="0" fontId="38" fillId="22" borderId="30" xfId="0" applyFont="1" applyFill="1" applyBorder="1" applyAlignment="1">
      <alignment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0" xfId="0" applyFont="1" applyFill="1" applyBorder="1" applyAlignment="1">
      <alignment horizontal="left" vertical="center"/>
    </xf>
    <xf numFmtId="0" fontId="69" fillId="0" borderId="22" xfId="0" applyFont="1" applyBorder="1" applyAlignment="1">
      <alignment vertical="center"/>
    </xf>
    <xf numFmtId="0" fontId="69" fillId="0" borderId="24" xfId="0" applyFont="1" applyBorder="1" applyAlignment="1">
      <alignment vertical="center"/>
    </xf>
    <xf numFmtId="0" fontId="69" fillId="0" borderId="56" xfId="0" applyFont="1" applyBorder="1" applyAlignment="1">
      <alignment vertical="center"/>
    </xf>
    <xf numFmtId="0" fontId="69" fillId="0" borderId="36" xfId="0" applyFont="1" applyBorder="1" applyAlignment="1">
      <alignment vertical="center"/>
    </xf>
    <xf numFmtId="0" fontId="42" fillId="9" borderId="22" xfId="0" applyFont="1" applyFill="1" applyBorder="1" applyAlignment="1">
      <alignment vertical="center"/>
    </xf>
    <xf numFmtId="0" fontId="69" fillId="0" borderId="12" xfId="0" applyFont="1" applyFill="1" applyBorder="1" applyAlignment="1">
      <alignment vertical="center"/>
    </xf>
    <xf numFmtId="0" fontId="38" fillId="53" borderId="25" xfId="0" applyFont="1" applyFill="1" applyBorder="1" applyAlignment="1">
      <alignment horizontal="left" vertical="center"/>
    </xf>
    <xf numFmtId="0" fontId="38" fillId="53" borderId="36" xfId="0" applyFont="1" applyFill="1" applyBorder="1" applyAlignment="1">
      <alignment horizontal="left" vertical="center"/>
    </xf>
    <xf numFmtId="0" fontId="38" fillId="53" borderId="8" xfId="0" applyFont="1" applyFill="1" applyBorder="1" applyAlignment="1">
      <alignment horizontal="left" vertical="center"/>
    </xf>
    <xf numFmtId="0" fontId="38" fillId="53" borderId="93" xfId="0" applyFont="1" applyFill="1" applyBorder="1" applyAlignment="1">
      <alignment horizontal="left" vertical="center"/>
    </xf>
    <xf numFmtId="0" fontId="101" fillId="9" borderId="0" xfId="0" applyFont="1" applyFill="1" applyBorder="1" applyAlignment="1">
      <alignment vertical="center"/>
    </xf>
    <xf numFmtId="0" fontId="38" fillId="53" borderId="23" xfId="0" applyFont="1" applyFill="1" applyBorder="1" applyAlignment="1">
      <alignment horizontal="left" vertical="center"/>
    </xf>
    <xf numFmtId="0" fontId="38" fillId="53" borderId="55" xfId="0" applyFont="1" applyFill="1" applyBorder="1" applyAlignment="1">
      <alignment horizontal="left" vertical="center"/>
    </xf>
    <xf numFmtId="0" fontId="38" fillId="53" borderId="40" xfId="0" applyFont="1" applyFill="1" applyBorder="1" applyAlignment="1">
      <alignment horizontal="left" vertical="center"/>
    </xf>
    <xf numFmtId="0" fontId="38" fillId="53" borderId="0" xfId="0" applyFont="1" applyFill="1" applyBorder="1" applyAlignment="1">
      <alignment horizontal="left" vertical="center"/>
    </xf>
    <xf numFmtId="0" fontId="38" fillId="53" borderId="4" xfId="0" applyFont="1" applyFill="1" applyBorder="1" applyAlignment="1">
      <alignment horizontal="left" vertical="center"/>
    </xf>
    <xf numFmtId="0" fontId="69" fillId="0" borderId="43" xfId="0" applyFont="1" applyBorder="1" applyAlignment="1">
      <alignment vertical="center"/>
    </xf>
    <xf numFmtId="0" fontId="69" fillId="0" borderId="9" xfId="0" applyFont="1" applyBorder="1" applyAlignment="1">
      <alignment vertical="center"/>
    </xf>
    <xf numFmtId="0" fontId="99" fillId="0" borderId="43" xfId="0" applyFont="1" applyBorder="1" applyAlignment="1">
      <alignment vertical="center"/>
    </xf>
    <xf numFmtId="0" fontId="71" fillId="36" borderId="0" xfId="0" applyFont="1" applyFill="1" applyBorder="1" applyAlignment="1">
      <alignment horizontal="center" vertical="center"/>
    </xf>
    <xf numFmtId="0" fontId="0" fillId="11" borderId="9" xfId="0" applyFill="1" applyBorder="1" applyAlignment="1">
      <alignment horizontal="center" vertical="center"/>
    </xf>
    <xf numFmtId="0" fontId="85" fillId="9" borderId="0" xfId="0" applyFont="1" applyFill="1" applyBorder="1" applyAlignment="1">
      <alignment vertical="center"/>
    </xf>
    <xf numFmtId="0" fontId="99" fillId="0" borderId="23" xfId="0" applyFont="1" applyBorder="1" applyAlignment="1">
      <alignment vertical="center"/>
    </xf>
    <xf numFmtId="0" fontId="69" fillId="0" borderId="23" xfId="0" applyFont="1" applyBorder="1" applyAlignment="1">
      <alignment vertical="center"/>
    </xf>
    <xf numFmtId="0" fontId="74" fillId="0" borderId="4" xfId="0" applyFont="1" applyFill="1" applyBorder="1" applyAlignment="1">
      <alignment vertical="center"/>
    </xf>
    <xf numFmtId="9" fontId="68" fillId="0" borderId="13" xfId="0" applyNumberFormat="1" applyFont="1" applyFill="1" applyBorder="1" applyAlignment="1">
      <alignment vertical="center"/>
    </xf>
    <xf numFmtId="0" fontId="25" fillId="0" borderId="9" xfId="0" applyFont="1" applyBorder="1"/>
    <xf numFmtId="0" fontId="25" fillId="15" borderId="9" xfId="0" applyFont="1" applyFill="1" applyBorder="1"/>
    <xf numFmtId="0" fontId="25" fillId="15" borderId="8" xfId="0" applyFont="1" applyFill="1" applyBorder="1"/>
    <xf numFmtId="0" fontId="25" fillId="25" borderId="8" xfId="0" applyFont="1" applyFill="1" applyBorder="1"/>
    <xf numFmtId="0" fontId="25" fillId="14" borderId="8" xfId="0" applyFont="1" applyFill="1" applyBorder="1"/>
    <xf numFmtId="0" fontId="25" fillId="13" borderId="8" xfId="0" applyFont="1" applyFill="1" applyBorder="1"/>
    <xf numFmtId="0" fontId="25" fillId="15" borderId="31" xfId="0" applyFont="1" applyFill="1" applyBorder="1"/>
    <xf numFmtId="0" fontId="25" fillId="13" borderId="93" xfId="0" applyFont="1" applyFill="1" applyBorder="1"/>
    <xf numFmtId="0" fontId="101" fillId="0" borderId="43" xfId="0" applyFont="1" applyBorder="1" applyAlignment="1"/>
    <xf numFmtId="0" fontId="156" fillId="17" borderId="9" xfId="0" applyFont="1" applyFill="1" applyBorder="1" applyAlignment="1">
      <alignment horizontal="center" vertical="center" wrapText="1"/>
    </xf>
    <xf numFmtId="0" fontId="72" fillId="17" borderId="9" xfId="0" applyFont="1" applyFill="1" applyBorder="1" applyAlignment="1">
      <alignment horizontal="center" vertical="center" wrapText="1"/>
    </xf>
    <xf numFmtId="0" fontId="72" fillId="0" borderId="0" xfId="0" applyFont="1" applyFill="1" applyBorder="1" applyAlignment="1">
      <alignment vertical="center" textRotation="90" wrapText="1"/>
    </xf>
    <xf numFmtId="0" fontId="69" fillId="0" borderId="0" xfId="0" applyFont="1" applyFill="1" applyBorder="1" applyAlignment="1">
      <alignment vertical="center" textRotation="90" wrapText="1"/>
    </xf>
    <xf numFmtId="0" fontId="72" fillId="0" borderId="45" xfId="0" applyFont="1" applyFill="1" applyBorder="1" applyAlignment="1">
      <alignment vertical="center" textRotation="90" wrapText="1"/>
    </xf>
    <xf numFmtId="0" fontId="42" fillId="0" borderId="0" xfId="0" applyFont="1" applyAlignment="1"/>
    <xf numFmtId="0" fontId="85" fillId="31" borderId="78" xfId="0" applyFont="1" applyFill="1" applyBorder="1" applyAlignment="1">
      <alignment horizontal="right" vertical="center"/>
    </xf>
    <xf numFmtId="0" fontId="65" fillId="0" borderId="1" xfId="0" applyFont="1" applyFill="1" applyBorder="1" applyAlignment="1">
      <alignment horizontal="left" vertical="center" wrapText="1"/>
    </xf>
    <xf numFmtId="0" fontId="65" fillId="0" borderId="2" xfId="0" applyFont="1" applyFill="1" applyBorder="1" applyAlignment="1">
      <alignment horizontal="left" vertical="center" wrapText="1"/>
    </xf>
    <xf numFmtId="0" fontId="72" fillId="0" borderId="2" xfId="0" applyFont="1" applyFill="1" applyBorder="1" applyAlignment="1">
      <alignment vertical="center" textRotation="90" wrapText="1"/>
    </xf>
    <xf numFmtId="0" fontId="65" fillId="0" borderId="2" xfId="0" applyFont="1" applyFill="1" applyBorder="1" applyAlignment="1">
      <alignment horizontal="center" vertical="center" wrapText="1"/>
    </xf>
    <xf numFmtId="0" fontId="65" fillId="0" borderId="3" xfId="0" applyFont="1" applyFill="1" applyBorder="1" applyAlignment="1">
      <alignment horizontal="center" vertical="center" wrapText="1"/>
    </xf>
    <xf numFmtId="0" fontId="65" fillId="21" borderId="5" xfId="0" applyFont="1" applyFill="1" applyBorder="1" applyAlignment="1">
      <alignment horizontal="left" vertical="center"/>
    </xf>
    <xf numFmtId="0" fontId="65" fillId="0" borderId="4" xfId="0" applyFont="1" applyBorder="1" applyAlignment="1">
      <alignment horizontal="left" vertical="center"/>
    </xf>
    <xf numFmtId="0" fontId="42" fillId="0" borderId="5" xfId="0" applyFont="1" applyBorder="1" applyAlignment="1">
      <alignment vertical="center"/>
    </xf>
    <xf numFmtId="0" fontId="73" fillId="0" borderId="0" xfId="0" applyFont="1" applyFill="1" applyBorder="1" applyAlignment="1">
      <alignment horizontal="center" vertical="center" readingOrder="1"/>
    </xf>
    <xf numFmtId="0" fontId="69" fillId="0" borderId="0" xfId="0" applyFont="1" applyFill="1" applyBorder="1" applyAlignment="1">
      <alignment vertical="center" textRotation="90"/>
    </xf>
    <xf numFmtId="0" fontId="65" fillId="21" borderId="4" xfId="0" applyFont="1" applyFill="1" applyBorder="1" applyAlignment="1">
      <alignment horizontal="left" vertical="center"/>
    </xf>
    <xf numFmtId="0" fontId="64" fillId="0" borderId="0" xfId="0" applyFont="1" applyFill="1" applyBorder="1" applyAlignment="1">
      <alignment vertical="center"/>
    </xf>
    <xf numFmtId="0" fontId="40" fillId="0" borderId="5" xfId="0" applyFont="1" applyFill="1" applyBorder="1" applyAlignment="1">
      <alignment horizontal="right" vertical="center"/>
    </xf>
    <xf numFmtId="0" fontId="38" fillId="0" borderId="4" xfId="0" applyFont="1" applyFill="1" applyBorder="1" applyAlignment="1">
      <alignment horizontal="center" vertical="center" wrapText="1"/>
    </xf>
    <xf numFmtId="0" fontId="42" fillId="0" borderId="5" xfId="0" applyFont="1" applyFill="1" applyBorder="1" applyAlignment="1">
      <alignment vertical="center"/>
    </xf>
    <xf numFmtId="0" fontId="42" fillId="0" borderId="11" xfId="0" applyFont="1" applyBorder="1" applyAlignment="1">
      <alignment vertical="center"/>
    </xf>
    <xf numFmtId="0" fontId="40" fillId="0" borderId="12" xfId="0" applyFont="1" applyBorder="1" applyAlignment="1">
      <alignment vertical="center"/>
    </xf>
    <xf numFmtId="0" fontId="42" fillId="0" borderId="13" xfId="0" applyFont="1" applyBorder="1" applyAlignment="1">
      <alignment vertical="center"/>
    </xf>
    <xf numFmtId="0" fontId="65" fillId="9" borderId="0" xfId="0" applyFont="1" applyFill="1" applyBorder="1" applyAlignment="1">
      <alignment horizontal="right"/>
    </xf>
    <xf numFmtId="0" fontId="65" fillId="9" borderId="12" xfId="0" applyFont="1" applyFill="1" applyBorder="1" applyAlignment="1">
      <alignment horizontal="right"/>
    </xf>
    <xf numFmtId="0" fontId="173" fillId="0" borderId="5" xfId="0" applyFont="1" applyFill="1" applyBorder="1" applyAlignment="1">
      <alignment horizontal="center"/>
    </xf>
    <xf numFmtId="0" fontId="173" fillId="0" borderId="0" xfId="0" applyFont="1" applyFill="1" applyBorder="1" applyAlignment="1">
      <alignment horizontal="center"/>
    </xf>
    <xf numFmtId="0" fontId="173" fillId="0" borderId="4" xfId="0" applyFont="1" applyFill="1" applyBorder="1" applyAlignment="1">
      <alignment horizontal="center"/>
    </xf>
    <xf numFmtId="0" fontId="146" fillId="0" borderId="5" xfId="0" applyFont="1" applyFill="1" applyBorder="1" applyAlignment="1">
      <alignment horizontal="center" vertical="center" wrapText="1"/>
    </xf>
    <xf numFmtId="0" fontId="146" fillId="0" borderId="0" xfId="0" applyFont="1" applyFill="1" applyBorder="1" applyAlignment="1">
      <alignment horizontal="center"/>
    </xf>
    <xf numFmtId="0" fontId="146" fillId="0" borderId="0" xfId="0" applyFont="1" applyBorder="1"/>
    <xf numFmtId="0" fontId="146" fillId="0" borderId="4" xfId="0" applyFont="1" applyFill="1" applyBorder="1" applyAlignment="1">
      <alignment horizontal="center"/>
    </xf>
    <xf numFmtId="0" fontId="146" fillId="0" borderId="0" xfId="0" applyFont="1" applyFill="1" applyBorder="1" applyAlignment="1">
      <alignment horizontal="center" vertical="center"/>
    </xf>
    <xf numFmtId="0" fontId="114" fillId="0" borderId="0" xfId="0" applyFont="1" applyFill="1" applyBorder="1" applyAlignment="1">
      <alignment horizontal="center" vertical="center" textRotation="90"/>
    </xf>
    <xf numFmtId="0" fontId="146" fillId="0" borderId="0" xfId="0" applyFont="1" applyFill="1" applyBorder="1" applyAlignment="1">
      <alignment horizontal="center" wrapText="1"/>
    </xf>
    <xf numFmtId="0" fontId="114" fillId="0" borderId="4" xfId="0" applyFont="1" applyFill="1" applyBorder="1" applyAlignment="1">
      <alignment horizontal="center" vertical="center" textRotation="90"/>
    </xf>
    <xf numFmtId="0" fontId="87" fillId="61" borderId="9" xfId="0" applyFont="1" applyFill="1" applyBorder="1" applyAlignment="1">
      <alignment horizontal="center" vertical="center" wrapText="1"/>
    </xf>
    <xf numFmtId="0" fontId="87" fillId="32" borderId="9" xfId="0" applyFont="1" applyFill="1" applyBorder="1" applyAlignment="1">
      <alignment horizontal="center" vertical="center" wrapText="1"/>
    </xf>
    <xf numFmtId="0" fontId="87" fillId="63" borderId="9" xfId="0" applyFont="1" applyFill="1" applyBorder="1" applyAlignment="1">
      <alignment horizontal="center" vertical="center" wrapText="1"/>
    </xf>
    <xf numFmtId="0" fontId="146" fillId="0" borderId="5" xfId="0" applyFont="1" applyFill="1" applyBorder="1" applyAlignment="1">
      <alignment wrapText="1"/>
    </xf>
    <xf numFmtId="0" fontId="173" fillId="0" borderId="0" xfId="0" applyFont="1" applyFill="1" applyBorder="1" applyAlignment="1">
      <alignment horizontal="center" vertical="center" wrapText="1"/>
    </xf>
    <xf numFmtId="0" fontId="114" fillId="0" borderId="0" xfId="0" applyFont="1" applyFill="1" applyBorder="1" applyAlignment="1"/>
    <xf numFmtId="9" fontId="150" fillId="25" borderId="9" xfId="0" applyNumberFormat="1" applyFont="1" applyFill="1" applyBorder="1" applyAlignment="1">
      <alignment horizontal="center" vertical="center"/>
    </xf>
    <xf numFmtId="0" fontId="146" fillId="0" borderId="0" xfId="0" applyFont="1" applyFill="1" applyBorder="1" applyAlignment="1">
      <alignment horizontal="center" vertical="center" textRotation="90" wrapText="1"/>
    </xf>
    <xf numFmtId="0" fontId="114" fillId="0" borderId="0" xfId="0" applyFont="1" applyFill="1" applyBorder="1" applyAlignment="1">
      <alignment horizontal="center" vertical="center"/>
    </xf>
    <xf numFmtId="0" fontId="146" fillId="0" borderId="0" xfId="0" applyFont="1" applyFill="1" applyBorder="1" applyAlignment="1">
      <alignment horizontal="center" vertical="top" wrapText="1"/>
    </xf>
    <xf numFmtId="9" fontId="147" fillId="0" borderId="0" xfId="0" applyNumberFormat="1" applyFont="1" applyFill="1" applyBorder="1" applyAlignment="1">
      <alignment horizontal="center" vertical="center"/>
    </xf>
    <xf numFmtId="0" fontId="146" fillId="0" borderId="0" xfId="0" applyFont="1" applyBorder="1" applyAlignment="1"/>
    <xf numFmtId="0" fontId="150" fillId="0" borderId="0" xfId="0" applyFont="1" applyFill="1" applyBorder="1" applyAlignment="1">
      <alignment horizontal="left" vertical="center"/>
    </xf>
    <xf numFmtId="0" fontId="147" fillId="0" borderId="0" xfId="0" applyFont="1" applyFill="1" applyBorder="1" applyAlignment="1">
      <alignment horizontal="center" vertical="center"/>
    </xf>
    <xf numFmtId="0" fontId="146" fillId="0" borderId="0" xfId="0" applyFont="1" applyFill="1" applyBorder="1" applyAlignment="1">
      <alignment wrapText="1"/>
    </xf>
    <xf numFmtId="0" fontId="146" fillId="0" borderId="4" xfId="0" applyFont="1" applyFill="1" applyBorder="1" applyAlignment="1">
      <alignment horizontal="center" vertical="center"/>
    </xf>
    <xf numFmtId="0" fontId="147" fillId="0" borderId="0" xfId="0" applyFont="1" applyFill="1" applyBorder="1" applyAlignment="1">
      <alignment horizontal="center" vertical="center" wrapText="1"/>
    </xf>
    <xf numFmtId="0" fontId="114" fillId="0" borderId="0" xfId="0" applyFont="1" applyFill="1" applyBorder="1" applyAlignment="1">
      <alignment vertical="center" wrapText="1"/>
    </xf>
    <xf numFmtId="0" fontId="146" fillId="0" borderId="0" xfId="0" applyFont="1" applyFill="1" applyBorder="1"/>
    <xf numFmtId="0" fontId="114" fillId="0" borderId="4" xfId="0" applyFont="1" applyFill="1" applyBorder="1" applyAlignment="1">
      <alignment vertical="center" wrapText="1"/>
    </xf>
    <xf numFmtId="9" fontId="147" fillId="70" borderId="0" xfId="0" applyNumberFormat="1" applyFont="1" applyFill="1" applyBorder="1" applyAlignment="1">
      <alignment horizontal="center"/>
    </xf>
    <xf numFmtId="0" fontId="174" fillId="0" borderId="5" xfId="0" applyFont="1" applyFill="1" applyBorder="1" applyAlignment="1">
      <alignment wrapText="1"/>
    </xf>
    <xf numFmtId="0" fontId="171" fillId="0" borderId="5" xfId="0" applyFont="1" applyFill="1" applyBorder="1" applyAlignment="1">
      <alignment wrapText="1"/>
    </xf>
    <xf numFmtId="0" fontId="37" fillId="0" borderId="0" xfId="0" applyFont="1" applyFill="1" applyBorder="1" applyAlignment="1">
      <alignment horizontal="center" vertical="center"/>
    </xf>
    <xf numFmtId="0" fontId="42" fillId="0" borderId="4" xfId="0" applyFont="1" applyFill="1" applyBorder="1" applyAlignment="1">
      <alignment horizontal="center" vertical="center"/>
    </xf>
    <xf numFmtId="0" fontId="95" fillId="0" borderId="5" xfId="0" applyFont="1" applyFill="1" applyBorder="1" applyAlignment="1">
      <alignment wrapText="1"/>
    </xf>
    <xf numFmtId="0" fontId="74" fillId="0" borderId="5" xfId="0" applyFont="1" applyFill="1" applyBorder="1" applyAlignment="1">
      <alignment vertical="center" wrapText="1"/>
    </xf>
    <xf numFmtId="0" fontId="74" fillId="0" borderId="0" xfId="0" applyFont="1" applyFill="1" applyBorder="1" applyAlignment="1">
      <alignment vertical="center" wrapText="1"/>
    </xf>
    <xf numFmtId="0" fontId="175" fillId="0" borderId="0" xfId="0" applyFont="1" applyFill="1" applyBorder="1" applyAlignment="1">
      <alignment vertical="center" wrapText="1"/>
    </xf>
    <xf numFmtId="0" fontId="74" fillId="0" borderId="4" xfId="0" applyFont="1" applyFill="1" applyBorder="1" applyAlignment="1">
      <alignment vertical="center" wrapText="1"/>
    </xf>
    <xf numFmtId="0" fontId="175" fillId="0" borderId="0" xfId="0" applyFont="1" applyFill="1" applyBorder="1" applyAlignment="1">
      <alignment horizontal="right" vertical="center"/>
    </xf>
    <xf numFmtId="9" fontId="176" fillId="70" borderId="63" xfId="0" applyNumberFormat="1" applyFont="1" applyFill="1" applyBorder="1" applyAlignment="1">
      <alignment horizontal="center" vertical="center"/>
    </xf>
    <xf numFmtId="9" fontId="94" fillId="0" borderId="0" xfId="0" applyNumberFormat="1" applyFont="1" applyFill="1" applyBorder="1" applyAlignment="1">
      <alignment horizontal="center" vertical="center"/>
    </xf>
    <xf numFmtId="9" fontId="94" fillId="0" borderId="4" xfId="0" applyNumberFormat="1" applyFont="1" applyFill="1" applyBorder="1" applyAlignment="1">
      <alignment horizontal="center" vertical="center"/>
    </xf>
    <xf numFmtId="9" fontId="94" fillId="0" borderId="0" xfId="0" applyNumberFormat="1" applyFont="1" applyFill="1" applyBorder="1"/>
    <xf numFmtId="9" fontId="42" fillId="0" borderId="0" xfId="0" applyNumberFormat="1" applyFont="1" applyFill="1" applyBorder="1"/>
    <xf numFmtId="9" fontId="42" fillId="0" borderId="0" xfId="0" applyNumberFormat="1" applyFont="1" applyFill="1" applyBorder="1" applyAlignment="1"/>
    <xf numFmtId="0" fontId="71" fillId="9" borderId="0" xfId="0" applyFont="1" applyFill="1" applyBorder="1" applyAlignment="1">
      <alignment horizontal="center" vertical="center"/>
    </xf>
    <xf numFmtId="0" fontId="69" fillId="0" borderId="12" xfId="0" applyFont="1" applyFill="1" applyBorder="1" applyAlignment="1">
      <alignment wrapText="1"/>
    </xf>
    <xf numFmtId="0" fontId="71" fillId="61" borderId="9" xfId="0" applyFont="1" applyFill="1" applyBorder="1" applyAlignment="1">
      <alignment horizontal="center" vertical="center" wrapText="1"/>
    </xf>
    <xf numFmtId="0" fontId="71" fillId="63" borderId="9" xfId="0" applyFont="1" applyFill="1" applyBorder="1" applyAlignment="1">
      <alignment horizontal="center" vertical="center" wrapText="1"/>
    </xf>
    <xf numFmtId="9" fontId="144" fillId="12" borderId="9" xfId="0" applyNumberFormat="1" applyFont="1" applyFill="1" applyBorder="1" applyAlignment="1">
      <alignment horizontal="center" vertical="center"/>
    </xf>
    <xf numFmtId="0" fontId="64" fillId="9" borderId="0" xfId="0" applyFont="1" applyFill="1" applyBorder="1" applyAlignment="1">
      <alignment horizontal="right" vertical="center"/>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0" fontId="72" fillId="0" borderId="123" xfId="0" applyFont="1" applyFill="1" applyBorder="1" applyAlignment="1">
      <alignment horizontal="left" vertical="center"/>
    </xf>
    <xf numFmtId="0" fontId="40" fillId="0" borderId="5" xfId="0" applyFont="1" applyFill="1" applyBorder="1" applyAlignment="1">
      <alignment vertical="center" wrapText="1"/>
    </xf>
    <xf numFmtId="9" fontId="94" fillId="0" borderId="0" xfId="0" applyNumberFormat="1" applyFont="1" applyFill="1" applyBorder="1" applyAlignment="1">
      <alignment vertical="center"/>
    </xf>
    <xf numFmtId="0" fontId="63" fillId="0" borderId="5" xfId="0" applyFont="1" applyFill="1" applyBorder="1" applyAlignment="1">
      <alignment vertical="center" wrapText="1"/>
    </xf>
    <xf numFmtId="9" fontId="42" fillId="0" borderId="0" xfId="0" applyNumberFormat="1" applyFont="1" applyFill="1" applyBorder="1" applyAlignment="1">
      <alignment vertical="center"/>
    </xf>
    <xf numFmtId="0" fontId="40" fillId="0" borderId="0" xfId="0" applyFont="1" applyFill="1" applyBorder="1" applyAlignment="1">
      <alignment vertical="center" wrapText="1"/>
    </xf>
    <xf numFmtId="0" fontId="69" fillId="0" borderId="11" xfId="0" applyFont="1" applyFill="1" applyBorder="1" applyAlignment="1">
      <alignment vertical="center" wrapText="1"/>
    </xf>
    <xf numFmtId="0" fontId="72" fillId="0" borderId="12" xfId="0" applyFont="1" applyFill="1" applyBorder="1" applyAlignment="1">
      <alignment vertical="center"/>
    </xf>
    <xf numFmtId="9" fontId="113" fillId="0" borderId="13" xfId="0" applyNumberFormat="1" applyFont="1" applyFill="1" applyBorder="1" applyAlignment="1">
      <alignment vertical="center"/>
    </xf>
    <xf numFmtId="0" fontId="179" fillId="9" borderId="0" xfId="0" applyFont="1" applyFill="1"/>
    <xf numFmtId="0" fontId="180" fillId="9" borderId="0" xfId="0" applyFont="1" applyFill="1"/>
    <xf numFmtId="0" fontId="180" fillId="9" borderId="0" xfId="0" applyFont="1" applyFill="1" applyBorder="1"/>
    <xf numFmtId="0" fontId="180" fillId="9" borderId="12" xfId="0" applyFont="1" applyFill="1" applyBorder="1" applyAlignment="1">
      <alignment horizontal="right"/>
    </xf>
    <xf numFmtId="0" fontId="179" fillId="0" borderId="0" xfId="0" applyFont="1"/>
    <xf numFmtId="0" fontId="181" fillId="0" borderId="5" xfId="0" applyFont="1" applyFill="1" applyBorder="1" applyAlignment="1">
      <alignment horizontal="center"/>
    </xf>
    <xf numFmtId="0" fontId="181" fillId="0" borderId="0" xfId="0" applyFont="1" applyFill="1" applyBorder="1" applyAlignment="1">
      <alignment horizontal="center"/>
    </xf>
    <xf numFmtId="0" fontId="181" fillId="0" borderId="4" xfId="0" applyFont="1" applyFill="1" applyBorder="1" applyAlignment="1">
      <alignment horizontal="center"/>
    </xf>
    <xf numFmtId="0" fontId="182" fillId="0" borderId="5" xfId="0" applyFont="1" applyFill="1" applyBorder="1" applyAlignment="1">
      <alignment horizontal="left" vertical="center"/>
    </xf>
    <xf numFmtId="0" fontId="179" fillId="0" borderId="0" xfId="0" applyFont="1" applyFill="1" applyBorder="1" applyAlignment="1"/>
    <xf numFmtId="0" fontId="178" fillId="0" borderId="0" xfId="0" applyFont="1" applyFill="1" applyBorder="1" applyAlignment="1">
      <alignment horizontal="center"/>
    </xf>
    <xf numFmtId="0" fontId="178" fillId="0" borderId="4" xfId="0" applyFont="1" applyFill="1" applyBorder="1" applyAlignment="1">
      <alignment horizontal="center"/>
    </xf>
    <xf numFmtId="0" fontId="179" fillId="0" borderId="5" xfId="0" applyFont="1" applyBorder="1"/>
    <xf numFmtId="0" fontId="183" fillId="0" borderId="0" xfId="0" applyFont="1" applyFill="1" applyBorder="1" applyAlignment="1">
      <alignment horizontal="center" vertical="center"/>
    </xf>
    <xf numFmtId="0" fontId="183" fillId="0" borderId="0" xfId="0" applyFont="1" applyFill="1" applyBorder="1" applyAlignment="1">
      <alignment horizontal="center" vertical="center" textRotation="90"/>
    </xf>
    <xf numFmtId="0" fontId="183" fillId="0" borderId="0" xfId="0" applyFont="1" applyFill="1" applyBorder="1" applyAlignment="1">
      <alignment horizontal="center" vertical="center" textRotation="90" wrapText="1"/>
    </xf>
    <xf numFmtId="0" fontId="184" fillId="0" borderId="4" xfId="0" applyFont="1" applyFill="1" applyBorder="1" applyAlignment="1">
      <alignment horizontal="center" vertical="center" textRotation="90"/>
    </xf>
    <xf numFmtId="0" fontId="185" fillId="0" borderId="5" xfId="0" applyFont="1" applyBorder="1"/>
    <xf numFmtId="0" fontId="178" fillId="0" borderId="5" xfId="0" applyFont="1" applyBorder="1" applyAlignment="1">
      <alignment horizontal="left"/>
    </xf>
    <xf numFmtId="0" fontId="178" fillId="0" borderId="0" xfId="0" applyFont="1" applyBorder="1" applyAlignment="1">
      <alignment horizontal="left"/>
    </xf>
    <xf numFmtId="0" fontId="179" fillId="0" borderId="0" xfId="0" applyFont="1" applyFill="1" applyBorder="1" applyAlignment="1">
      <alignment horizontal="center" vertical="center"/>
    </xf>
    <xf numFmtId="0" fontId="183" fillId="0" borderId="4" xfId="0" applyFont="1" applyFill="1" applyBorder="1" applyAlignment="1">
      <alignment horizontal="center" vertical="center"/>
    </xf>
    <xf numFmtId="0" fontId="186" fillId="0" borderId="11" xfId="0" applyFont="1" applyFill="1" applyBorder="1" applyAlignment="1">
      <alignment vertical="top"/>
    </xf>
    <xf numFmtId="0" fontId="183" fillId="0" borderId="12" xfId="0" applyFont="1" applyFill="1" applyBorder="1" applyAlignment="1"/>
    <xf numFmtId="0" fontId="183" fillId="0" borderId="12" xfId="0" applyFont="1" applyFill="1" applyBorder="1" applyAlignment="1">
      <alignment horizontal="center" vertical="center"/>
    </xf>
    <xf numFmtId="0" fontId="183" fillId="0" borderId="13" xfId="0" applyFont="1" applyFill="1" applyBorder="1" applyAlignment="1">
      <alignment horizontal="center" vertical="center"/>
    </xf>
    <xf numFmtId="0" fontId="187" fillId="9" borderId="0" xfId="0" applyFont="1" applyFill="1" applyBorder="1" applyAlignment="1">
      <alignment horizontal="right"/>
    </xf>
    <xf numFmtId="0" fontId="189" fillId="0" borderId="5" xfId="0" applyFont="1" applyFill="1" applyBorder="1" applyAlignment="1">
      <alignment horizontal="left" vertical="center" wrapText="1"/>
    </xf>
    <xf numFmtId="0" fontId="101" fillId="0" borderId="0" xfId="0" applyFont="1" applyFill="1" applyBorder="1" applyAlignment="1"/>
    <xf numFmtId="9" fontId="144" fillId="0" borderId="0" xfId="0" applyNumberFormat="1" applyFont="1" applyFill="1" applyBorder="1" applyAlignment="1">
      <alignment horizontal="center" vertical="center"/>
    </xf>
    <xf numFmtId="0" fontId="38" fillId="0" borderId="4" xfId="0" applyFont="1" applyFill="1" applyBorder="1" applyAlignment="1">
      <alignment horizontal="left"/>
    </xf>
    <xf numFmtId="9" fontId="148" fillId="0" borderId="0" xfId="0" applyNumberFormat="1" applyFont="1" applyFill="1" applyBorder="1" applyAlignment="1">
      <alignment horizontal="center"/>
    </xf>
    <xf numFmtId="0" fontId="69" fillId="0" borderId="11" xfId="0" applyFont="1" applyFill="1" applyBorder="1" applyAlignment="1">
      <alignment horizontal="left" vertical="center"/>
    </xf>
    <xf numFmtId="0" fontId="101" fillId="0" borderId="0" xfId="0" applyFont="1" applyFill="1" applyBorder="1" applyAlignment="1">
      <alignment vertical="center"/>
    </xf>
    <xf numFmtId="0" fontId="119" fillId="0" borderId="5" xfId="0" applyFont="1" applyBorder="1" applyAlignment="1">
      <alignment vertical="center"/>
    </xf>
    <xf numFmtId="0" fontId="38" fillId="0" borderId="4" xfId="0" applyFont="1" applyFill="1" applyBorder="1" applyAlignment="1">
      <alignment horizontal="left" vertical="center"/>
    </xf>
    <xf numFmtId="9" fontId="148" fillId="0" borderId="0" xfId="0" applyNumberFormat="1" applyFont="1" applyFill="1" applyBorder="1" applyAlignment="1">
      <alignment horizontal="center" vertical="center"/>
    </xf>
    <xf numFmtId="0" fontId="101" fillId="0" borderId="5" xfId="0" applyFont="1" applyFill="1" applyBorder="1" applyAlignment="1"/>
    <xf numFmtId="0" fontId="42" fillId="0" borderId="5" xfId="0" applyFont="1" applyFill="1" applyBorder="1" applyAlignment="1">
      <alignment vertical="top"/>
    </xf>
    <xf numFmtId="0" fontId="64" fillId="36" borderId="0" xfId="0" applyFont="1" applyFill="1" applyBorder="1" applyAlignment="1">
      <alignment horizontal="center" vertical="center"/>
    </xf>
    <xf numFmtId="0" fontId="76" fillId="0" borderId="5" xfId="0" applyFont="1" applyFill="1" applyBorder="1" applyAlignment="1">
      <alignment horizontal="left"/>
    </xf>
    <xf numFmtId="0" fontId="64" fillId="0" borderId="0" xfId="0" applyFont="1" applyFill="1" applyBorder="1" applyAlignment="1">
      <alignment horizontal="right"/>
    </xf>
    <xf numFmtId="0" fontId="64" fillId="0" borderId="4" xfId="0" applyFont="1" applyFill="1" applyBorder="1" applyAlignment="1">
      <alignment horizontal="right"/>
    </xf>
    <xf numFmtId="0" fontId="95" fillId="0" borderId="0" xfId="0" applyFont="1" applyFill="1" applyBorder="1" applyAlignment="1">
      <alignment horizontal="center" vertical="center" wrapText="1"/>
    </xf>
    <xf numFmtId="9" fontId="67" fillId="0" borderId="4" xfId="0" applyNumberFormat="1" applyFont="1" applyFill="1" applyBorder="1" applyAlignment="1">
      <alignment horizontal="left" vertical="center"/>
    </xf>
    <xf numFmtId="0" fontId="67" fillId="0" borderId="4" xfId="0" applyFont="1" applyFill="1" applyBorder="1" applyAlignment="1">
      <alignment horizontal="left" vertical="center"/>
    </xf>
    <xf numFmtId="0" fontId="42" fillId="0" borderId="4" xfId="0" applyFont="1" applyFill="1" applyBorder="1" applyAlignment="1">
      <alignment horizontal="left" vertical="center"/>
    </xf>
    <xf numFmtId="0" fontId="95" fillId="0" borderId="5" xfId="0" applyFont="1" applyFill="1" applyBorder="1" applyAlignment="1">
      <alignment horizontal="center" vertical="center" wrapText="1"/>
    </xf>
    <xf numFmtId="0" fontId="42" fillId="0" borderId="0" xfId="0" applyFont="1" applyFill="1" applyBorder="1" applyAlignment="1">
      <alignment horizontal="left" vertical="center"/>
    </xf>
    <xf numFmtId="0" fontId="76" fillId="0" borderId="5" xfId="0" applyFont="1" applyFill="1" applyBorder="1" applyAlignment="1">
      <alignment horizontal="left" vertical="center"/>
    </xf>
    <xf numFmtId="0" fontId="64" fillId="0" borderId="0" xfId="0" applyFont="1" applyFill="1" applyBorder="1" applyAlignment="1">
      <alignment horizontal="right" vertical="center"/>
    </xf>
    <xf numFmtId="0" fontId="64" fillId="0" borderId="4" xfId="0" applyFont="1" applyFill="1" applyBorder="1" applyAlignment="1">
      <alignment horizontal="right" vertical="center"/>
    </xf>
    <xf numFmtId="0" fontId="99" fillId="0" borderId="5" xfId="0" applyFont="1" applyFill="1" applyBorder="1" applyAlignment="1">
      <alignment vertical="center"/>
    </xf>
    <xf numFmtId="0" fontId="64" fillId="0" borderId="5" xfId="0" applyFont="1" applyFill="1" applyBorder="1" applyAlignment="1">
      <alignment vertical="center"/>
    </xf>
    <xf numFmtId="0" fontId="95" fillId="0" borderId="5" xfId="0" applyFont="1" applyFill="1" applyBorder="1" applyAlignment="1">
      <alignment horizontal="left" vertical="center"/>
    </xf>
    <xf numFmtId="0" fontId="69" fillId="0" borderId="11" xfId="0" applyFont="1" applyFill="1" applyBorder="1" applyAlignment="1">
      <alignment vertical="center"/>
    </xf>
    <xf numFmtId="9" fontId="68" fillId="0" borderId="12" xfId="0" applyNumberFormat="1" applyFont="1" applyFill="1" applyBorder="1" applyAlignment="1">
      <alignment vertical="center"/>
    </xf>
    <xf numFmtId="0" fontId="37" fillId="0" borderId="0" xfId="0" applyFont="1" applyFill="1" applyBorder="1" applyAlignment="1">
      <alignment horizontal="left" vertical="center" wrapText="1"/>
    </xf>
    <xf numFmtId="49" fontId="37" fillId="0" borderId="0" xfId="0" applyNumberFormat="1" applyFont="1" applyFill="1" applyBorder="1" applyAlignment="1">
      <alignment horizontal="left" vertical="center"/>
    </xf>
    <xf numFmtId="49" fontId="72" fillId="0" borderId="0" xfId="0" applyNumberFormat="1" applyFont="1" applyFill="1" applyBorder="1" applyAlignment="1">
      <alignment horizontal="center" vertical="center" textRotation="90"/>
    </xf>
    <xf numFmtId="49" fontId="69" fillId="0" borderId="0" xfId="0" applyNumberFormat="1" applyFont="1" applyFill="1" applyBorder="1" applyAlignment="1">
      <alignment horizontal="center" vertical="center" textRotation="90" wrapText="1"/>
    </xf>
    <xf numFmtId="0" fontId="149" fillId="0" borderId="0" xfId="0" applyFont="1" applyFill="1" applyBorder="1" applyAlignment="1">
      <alignment horizontal="left" vertical="center"/>
    </xf>
    <xf numFmtId="0" fontId="71" fillId="0" borderId="4" xfId="0" applyFont="1" applyFill="1" applyBorder="1" applyAlignment="1">
      <alignment horizontal="center" vertical="center" wrapText="1"/>
    </xf>
    <xf numFmtId="0" fontId="37" fillId="0" borderId="5" xfId="0" applyFont="1" applyFill="1" applyBorder="1" applyAlignment="1">
      <alignment horizontal="left" vertical="center"/>
    </xf>
    <xf numFmtId="9" fontId="69" fillId="0" borderId="4" xfId="0" applyNumberFormat="1" applyFont="1" applyFill="1" applyBorder="1" applyAlignment="1">
      <alignment horizontal="center" vertical="center" readingOrder="1"/>
    </xf>
    <xf numFmtId="0" fontId="144" fillId="0" borderId="13" xfId="0" applyFont="1" applyFill="1" applyBorder="1" applyAlignment="1">
      <alignment horizontal="center" vertical="center" readingOrder="1"/>
    </xf>
    <xf numFmtId="0" fontId="85" fillId="0" borderId="5" xfId="0" applyFont="1" applyFill="1" applyBorder="1" applyAlignment="1">
      <alignment horizontal="right"/>
    </xf>
    <xf numFmtId="0" fontId="85" fillId="0" borderId="0" xfId="0" applyFont="1" applyFill="1" applyBorder="1" applyAlignment="1">
      <alignment horizontal="right"/>
    </xf>
    <xf numFmtId="0" fontId="85" fillId="0" borderId="4" xfId="0" applyFont="1" applyFill="1" applyBorder="1" applyAlignment="1">
      <alignment horizontal="right"/>
    </xf>
    <xf numFmtId="0" fontId="71" fillId="0" borderId="0" xfId="0" applyFont="1" applyFill="1" applyBorder="1" applyAlignment="1">
      <alignment horizontal="center" vertical="center"/>
    </xf>
    <xf numFmtId="0" fontId="144" fillId="0" borderId="0" xfId="0" applyFont="1" applyFill="1" applyBorder="1" applyAlignment="1">
      <alignment horizontal="center" vertical="center"/>
    </xf>
    <xf numFmtId="0" fontId="42" fillId="0" borderId="11" xfId="0" applyFont="1" applyFill="1" applyBorder="1" applyAlignment="1"/>
    <xf numFmtId="0" fontId="64" fillId="9" borderId="12" xfId="0" applyFont="1" applyFill="1" applyBorder="1" applyAlignment="1"/>
    <xf numFmtId="0" fontId="97" fillId="0" borderId="5" xfId="0" applyFont="1" applyFill="1" applyBorder="1" applyAlignment="1">
      <alignment horizontal="center"/>
    </xf>
    <xf numFmtId="0" fontId="65" fillId="0" borderId="4" xfId="0" applyFont="1" applyFill="1" applyBorder="1" applyAlignment="1">
      <alignment horizontal="left" vertical="center"/>
    </xf>
    <xf numFmtId="0" fontId="37" fillId="0" borderId="0" xfId="0" applyFont="1" applyFill="1" applyBorder="1" applyAlignment="1">
      <alignment horizontal="left" vertical="center"/>
    </xf>
    <xf numFmtId="0" fontId="37" fillId="0" borderId="4"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5" xfId="2" applyFont="1" applyFill="1" applyBorder="1" applyAlignment="1">
      <alignment horizontal="left" vertical="center"/>
    </xf>
    <xf numFmtId="9" fontId="142" fillId="0" borderId="0" xfId="0" applyNumberFormat="1" applyFont="1" applyFill="1" applyBorder="1" applyAlignment="1">
      <alignment horizontal="center" vertical="center"/>
    </xf>
    <xf numFmtId="0" fontId="144" fillId="0" borderId="11" xfId="2" applyFont="1" applyFill="1" applyBorder="1" applyAlignment="1">
      <alignment horizontal="left" vertical="center"/>
    </xf>
    <xf numFmtId="0" fontId="37" fillId="0" borderId="12" xfId="0" applyFont="1" applyFill="1" applyBorder="1" applyAlignment="1">
      <alignment horizontal="left" vertical="center"/>
    </xf>
    <xf numFmtId="0" fontId="37" fillId="0" borderId="13" xfId="0" applyFont="1" applyFill="1" applyBorder="1" applyAlignment="1">
      <alignment horizontal="left" vertical="center"/>
    </xf>
    <xf numFmtId="0" fontId="190" fillId="0" borderId="5" xfId="0" applyFont="1" applyFill="1" applyBorder="1" applyAlignment="1">
      <alignment horizontal="left"/>
    </xf>
    <xf numFmtId="0" fontId="85" fillId="0" borderId="5" xfId="0" applyFont="1" applyFill="1" applyBorder="1" applyAlignment="1">
      <alignment horizontal="right" vertical="center"/>
    </xf>
    <xf numFmtId="0" fontId="85" fillId="0" borderId="0" xfId="0" applyFont="1" applyFill="1" applyBorder="1" applyAlignment="1">
      <alignment horizontal="right" vertical="center"/>
    </xf>
    <xf numFmtId="0" fontId="85" fillId="0" borderId="4" xfId="0" applyFont="1" applyFill="1" applyBorder="1" applyAlignment="1">
      <alignment horizontal="right" vertical="center"/>
    </xf>
    <xf numFmtId="0" fontId="190" fillId="0" borderId="5" xfId="0" applyFont="1" applyFill="1" applyBorder="1" applyAlignment="1">
      <alignment horizontal="left" vertical="center"/>
    </xf>
    <xf numFmtId="0" fontId="99" fillId="0" borderId="5" xfId="0" applyFont="1" applyFill="1" applyBorder="1" applyAlignment="1">
      <alignment vertical="center" wrapText="1"/>
    </xf>
    <xf numFmtId="0" fontId="42" fillId="0" borderId="11" xfId="0" applyFont="1" applyFill="1" applyBorder="1" applyAlignment="1">
      <alignment vertical="center"/>
    </xf>
    <xf numFmtId="9" fontId="69" fillId="28" borderId="9" xfId="0" applyNumberFormat="1" applyFont="1" applyFill="1" applyBorder="1" applyAlignment="1">
      <alignment horizontal="center" vertical="center" readingOrder="1"/>
    </xf>
    <xf numFmtId="9" fontId="148" fillId="70" borderId="0" xfId="0" applyNumberFormat="1" applyFont="1" applyFill="1" applyBorder="1" applyAlignment="1">
      <alignment horizontal="center" vertical="center" readingOrder="1"/>
    </xf>
    <xf numFmtId="9" fontId="148" fillId="0" borderId="0" xfId="0" applyNumberFormat="1" applyFont="1" applyFill="1" applyBorder="1" applyAlignment="1">
      <alignment horizontal="center" vertical="center" readingOrder="1"/>
    </xf>
    <xf numFmtId="9" fontId="111" fillId="0" borderId="0" xfId="0" applyNumberFormat="1" applyFont="1" applyFill="1" applyBorder="1" applyAlignment="1">
      <alignment horizontal="center" vertical="center" readingOrder="1"/>
    </xf>
    <xf numFmtId="0" fontId="144" fillId="0" borderId="0" xfId="0" applyFont="1" applyFill="1" applyBorder="1" applyAlignment="1">
      <alignment horizontal="center" vertical="center" readingOrder="1"/>
    </xf>
    <xf numFmtId="0" fontId="144" fillId="0" borderId="5" xfId="0" applyFont="1" applyFill="1" applyBorder="1" applyAlignment="1">
      <alignment vertical="center" readingOrder="1"/>
    </xf>
    <xf numFmtId="9" fontId="65" fillId="0" borderId="0" xfId="0" applyNumberFormat="1" applyFont="1" applyFill="1" applyBorder="1" applyAlignment="1">
      <alignment horizontal="center" vertical="center" readingOrder="1"/>
    </xf>
    <xf numFmtId="0" fontId="111" fillId="0" borderId="0" xfId="0" applyFont="1" applyFill="1" applyBorder="1" applyAlignment="1">
      <alignment horizontal="right" vertical="center" readingOrder="1"/>
    </xf>
    <xf numFmtId="9" fontId="152" fillId="70" borderId="63" xfId="0" applyNumberFormat="1" applyFont="1" applyFill="1" applyBorder="1" applyAlignment="1">
      <alignment horizontal="center" vertical="center" readingOrder="1"/>
    </xf>
    <xf numFmtId="0" fontId="144" fillId="0" borderId="5" xfId="0" applyFont="1" applyFill="1" applyBorder="1" applyAlignment="1">
      <alignment horizontal="right" vertical="center" readingOrder="1"/>
    </xf>
    <xf numFmtId="0" fontId="144" fillId="0" borderId="0" xfId="0" applyFont="1"/>
    <xf numFmtId="9" fontId="69" fillId="14" borderId="9" xfId="0" applyNumberFormat="1" applyFont="1" applyFill="1" applyBorder="1" applyAlignment="1">
      <alignment horizontal="center" vertical="center" readingOrder="1"/>
    </xf>
    <xf numFmtId="9" fontId="89" fillId="61" borderId="0" xfId="0" applyNumberFormat="1" applyFont="1" applyFill="1" applyBorder="1"/>
    <xf numFmtId="0" fontId="0" fillId="0" borderId="0" xfId="0" applyBorder="1"/>
    <xf numFmtId="0" fontId="9" fillId="0" borderId="0" xfId="0" applyFont="1" applyFill="1" applyBorder="1" applyAlignment="1"/>
    <xf numFmtId="0" fontId="64" fillId="9" borderId="12" xfId="0" applyFont="1" applyFill="1" applyBorder="1" applyAlignment="1">
      <alignment horizontal="right" vertical="center"/>
    </xf>
    <xf numFmtId="0" fontId="77" fillId="0" borderId="9" xfId="0" applyFont="1" applyBorder="1" applyAlignment="1"/>
    <xf numFmtId="0" fontId="77" fillId="0" borderId="9" xfId="0" applyFont="1" applyBorder="1"/>
    <xf numFmtId="1" fontId="42" fillId="0" borderId="9" xfId="0" applyNumberFormat="1" applyFont="1" applyFill="1" applyBorder="1" applyAlignment="1">
      <alignment horizontal="center" vertical="center"/>
    </xf>
    <xf numFmtId="1" fontId="42" fillId="0" borderId="9" xfId="0" applyNumberFormat="1" applyFont="1" applyBorder="1" applyAlignment="1">
      <alignment horizontal="center" vertical="center"/>
    </xf>
    <xf numFmtId="0" fontId="192" fillId="17" borderId="9" xfId="0" applyFont="1" applyFill="1" applyBorder="1" applyAlignment="1">
      <alignment horizontal="center" vertical="center"/>
    </xf>
    <xf numFmtId="0" fontId="192" fillId="17" borderId="35" xfId="0" applyFont="1" applyFill="1" applyBorder="1" applyAlignment="1">
      <alignment horizontal="center" vertical="center"/>
    </xf>
    <xf numFmtId="0" fontId="40" fillId="0" borderId="0" xfId="0" applyFont="1" applyFill="1" applyBorder="1" applyAlignment="1">
      <alignment horizontal="left" vertical="center" wrapText="1"/>
    </xf>
    <xf numFmtId="0" fontId="42" fillId="0" borderId="9" xfId="0" applyFont="1" applyBorder="1" applyAlignment="1">
      <alignment horizontal="left" wrapText="1"/>
    </xf>
    <xf numFmtId="0" fontId="42" fillId="9" borderId="0" xfId="0" applyFont="1" applyFill="1" applyBorder="1"/>
    <xf numFmtId="0" fontId="38" fillId="0" borderId="0" xfId="0" applyFont="1" applyFill="1" applyBorder="1" applyAlignment="1">
      <alignment vertical="center"/>
    </xf>
    <xf numFmtId="0" fontId="64" fillId="9" borderId="12" xfId="0" applyFont="1" applyFill="1" applyBorder="1" applyAlignment="1">
      <alignment horizontal="right" vertical="center"/>
    </xf>
    <xf numFmtId="0" fontId="71" fillId="27" borderId="9" xfId="0" applyFont="1" applyFill="1" applyBorder="1" applyAlignment="1">
      <alignment horizontal="center" vertical="center" wrapText="1"/>
    </xf>
    <xf numFmtId="9" fontId="144" fillId="17" borderId="9" xfId="0" applyNumberFormat="1" applyFont="1" applyFill="1" applyBorder="1" applyAlignment="1">
      <alignment horizontal="center" vertical="center"/>
    </xf>
    <xf numFmtId="0" fontId="1" fillId="27" borderId="9" xfId="0" applyFont="1" applyFill="1" applyBorder="1" applyAlignment="1">
      <alignment horizontal="center" vertical="center" wrapText="1"/>
    </xf>
    <xf numFmtId="0" fontId="1" fillId="61" borderId="9" xfId="0" applyFont="1" applyFill="1" applyBorder="1" applyAlignment="1">
      <alignment horizontal="center" vertical="center" wrapText="1"/>
    </xf>
    <xf numFmtId="9" fontId="51" fillId="17" borderId="9" xfId="0" applyNumberFormat="1" applyFont="1" applyFill="1" applyBorder="1" applyAlignment="1">
      <alignment horizontal="center" vertical="center" wrapText="1"/>
    </xf>
    <xf numFmtId="9" fontId="51" fillId="17" borderId="9" xfId="0" applyNumberFormat="1" applyFont="1" applyFill="1" applyBorder="1" applyAlignment="1">
      <alignment horizontal="center" vertical="center"/>
    </xf>
    <xf numFmtId="0" fontId="1" fillId="63" borderId="9" xfId="0" applyFont="1" applyFill="1" applyBorder="1" applyAlignment="1">
      <alignment horizontal="center" vertical="center" wrapText="1"/>
    </xf>
    <xf numFmtId="9" fontId="150" fillId="16" borderId="9" xfId="0" applyNumberFormat="1" applyFont="1" applyFill="1" applyBorder="1" applyAlignment="1">
      <alignment horizontal="center" vertical="center"/>
    </xf>
    <xf numFmtId="9" fontId="150" fillId="17" borderId="9" xfId="0" applyNumberFormat="1" applyFont="1" applyFill="1" applyBorder="1" applyAlignment="1">
      <alignment horizontal="center" vertical="center"/>
    </xf>
    <xf numFmtId="9" fontId="150" fillId="14" borderId="9" xfId="0" applyNumberFormat="1" applyFont="1" applyFill="1" applyBorder="1" applyAlignment="1">
      <alignment horizontal="center" vertical="center" wrapText="1"/>
    </xf>
    <xf numFmtId="9" fontId="150" fillId="14" borderId="9" xfId="0" applyNumberFormat="1" applyFont="1" applyFill="1" applyBorder="1" applyAlignment="1">
      <alignment horizontal="center" vertical="center"/>
    </xf>
    <xf numFmtId="0" fontId="87" fillId="27" borderId="9" xfId="0" applyFont="1" applyFill="1" applyBorder="1" applyAlignment="1">
      <alignment horizontal="center" vertical="center" wrapText="1"/>
    </xf>
    <xf numFmtId="9" fontId="150" fillId="25" borderId="9" xfId="0" applyNumberFormat="1" applyFont="1" applyFill="1" applyBorder="1" applyAlignment="1">
      <alignment horizontal="center" vertical="center" wrapText="1"/>
    </xf>
    <xf numFmtId="0" fontId="9" fillId="0" borderId="11" xfId="0" applyFont="1" applyFill="1" applyBorder="1" applyAlignment="1"/>
    <xf numFmtId="0" fontId="9" fillId="0" borderId="12" xfId="0" applyFont="1" applyFill="1" applyBorder="1" applyAlignment="1"/>
    <xf numFmtId="9" fontId="41" fillId="0" borderId="12" xfId="0" applyNumberFormat="1" applyFont="1" applyFill="1" applyBorder="1" applyAlignment="1"/>
    <xf numFmtId="0" fontId="22" fillId="0" borderId="12" xfId="0" applyFont="1" applyFill="1" applyBorder="1" applyAlignment="1"/>
    <xf numFmtId="0" fontId="22" fillId="0" borderId="13" xfId="0" applyFont="1" applyFill="1" applyBorder="1" applyAlignment="1"/>
    <xf numFmtId="0" fontId="9" fillId="0" borderId="2" xfId="0" applyFont="1" applyFill="1" applyBorder="1" applyAlignment="1"/>
    <xf numFmtId="9" fontId="41" fillId="0" borderId="2" xfId="0" applyNumberFormat="1" applyFont="1" applyFill="1" applyBorder="1" applyAlignment="1"/>
    <xf numFmtId="0" fontId="22" fillId="0" borderId="2" xfId="0" applyFont="1" applyFill="1" applyBorder="1" applyAlignment="1"/>
    <xf numFmtId="0" fontId="22" fillId="0" borderId="3" xfId="0" applyFont="1" applyFill="1" applyBorder="1" applyAlignment="1"/>
    <xf numFmtId="1" fontId="40" fillId="67" borderId="9" xfId="0" applyNumberFormat="1" applyFont="1" applyFill="1" applyBorder="1" applyAlignment="1">
      <alignment horizontal="center" vertical="center"/>
    </xf>
    <xf numFmtId="0" fontId="40" fillId="67" borderId="9" xfId="0" applyFont="1" applyFill="1" applyBorder="1" applyAlignment="1">
      <alignment horizontal="center" vertical="center"/>
    </xf>
    <xf numFmtId="0" fontId="42" fillId="0" borderId="0" xfId="0" applyFont="1" applyAlignment="1">
      <alignment horizontal="left" vertical="center" wrapText="1"/>
    </xf>
    <xf numFmtId="0" fontId="156" fillId="28" borderId="9" xfId="0" applyFont="1" applyFill="1" applyBorder="1" applyAlignment="1">
      <alignment horizontal="center" vertical="center" wrapText="1" readingOrder="1"/>
    </xf>
    <xf numFmtId="0" fontId="160" fillId="28" borderId="70" xfId="0" applyFont="1" applyFill="1" applyBorder="1" applyAlignment="1">
      <alignment horizontal="left" vertical="top" wrapText="1" readingOrder="1"/>
    </xf>
    <xf numFmtId="0" fontId="160" fillId="28" borderId="40" xfId="0" applyFont="1" applyFill="1" applyBorder="1" applyAlignment="1">
      <alignment horizontal="left" vertical="top" wrapText="1" readingOrder="1"/>
    </xf>
    <xf numFmtId="0" fontId="42" fillId="0" borderId="103" xfId="0" applyFont="1" applyBorder="1" applyAlignment="1">
      <alignment horizontal="left" vertical="center" wrapText="1"/>
    </xf>
    <xf numFmtId="0" fontId="42" fillId="0" borderId="101" xfId="0" applyFont="1" applyBorder="1" applyAlignment="1">
      <alignment horizontal="left" vertical="center" wrapText="1"/>
    </xf>
    <xf numFmtId="0" fontId="42" fillId="0" borderId="107" xfId="0" applyFont="1" applyBorder="1" applyAlignment="1">
      <alignment horizontal="left" vertical="center" wrapText="1"/>
    </xf>
    <xf numFmtId="0" fontId="42" fillId="0" borderId="104" xfId="0" applyFont="1" applyBorder="1" applyAlignment="1">
      <alignment horizontal="left" vertical="center" wrapText="1"/>
    </xf>
    <xf numFmtId="0" fontId="42" fillId="0" borderId="102" xfId="0" applyFont="1" applyBorder="1" applyAlignment="1">
      <alignment horizontal="left" vertical="center" wrapText="1"/>
    </xf>
    <xf numFmtId="0" fontId="42" fillId="0" borderId="108" xfId="0" applyFont="1" applyBorder="1" applyAlignment="1">
      <alignment horizontal="left" vertical="center" wrapText="1"/>
    </xf>
    <xf numFmtId="0" fontId="42" fillId="0" borderId="105" xfId="0" applyFont="1" applyBorder="1" applyAlignment="1">
      <alignment horizontal="left" vertical="center" wrapText="1"/>
    </xf>
    <xf numFmtId="0" fontId="42" fillId="0" borderId="106" xfId="0" applyFont="1" applyBorder="1" applyAlignment="1">
      <alignment horizontal="left" vertical="center" wrapText="1"/>
    </xf>
    <xf numFmtId="0" fontId="42" fillId="0" borderId="109" xfId="0" applyFont="1" applyBorder="1" applyAlignment="1">
      <alignment horizontal="left" vertical="center" wrapText="1"/>
    </xf>
    <xf numFmtId="0" fontId="42" fillId="0" borderId="30" xfId="0" applyFont="1" applyBorder="1" applyAlignment="1">
      <alignment horizontal="left" wrapText="1"/>
    </xf>
    <xf numFmtId="0" fontId="42" fillId="0" borderId="77" xfId="0" applyFont="1" applyBorder="1" applyAlignment="1">
      <alignment horizontal="left" wrapText="1"/>
    </xf>
    <xf numFmtId="0" fontId="42" fillId="0" borderId="48" xfId="0" applyFont="1" applyBorder="1" applyAlignment="1">
      <alignment horizontal="left" wrapText="1"/>
    </xf>
    <xf numFmtId="0" fontId="42" fillId="0" borderId="68" xfId="0" applyFont="1" applyBorder="1" applyAlignment="1">
      <alignment horizontal="left" wrapText="1"/>
    </xf>
    <xf numFmtId="0" fontId="160" fillId="28" borderId="42" xfId="0" applyFont="1" applyFill="1" applyBorder="1" applyAlignment="1">
      <alignment horizontal="left" vertical="top" wrapText="1" readingOrder="1"/>
    </xf>
    <xf numFmtId="0" fontId="85" fillId="9" borderId="0" xfId="0" applyFont="1" applyFill="1" applyBorder="1" applyAlignment="1">
      <alignment horizontal="right" vertical="center"/>
    </xf>
    <xf numFmtId="0" fontId="40" fillId="0" borderId="0" xfId="0" applyFont="1" applyFill="1" applyBorder="1" applyAlignment="1">
      <alignment horizontal="left" vertical="center" wrapText="1"/>
    </xf>
    <xf numFmtId="0" fontId="42" fillId="9" borderId="0" xfId="0" applyFont="1" applyFill="1" applyBorder="1"/>
    <xf numFmtId="0" fontId="69" fillId="38" borderId="22" xfId="0" applyFont="1" applyFill="1" applyBorder="1" applyAlignment="1"/>
    <xf numFmtId="0" fontId="69" fillId="9" borderId="9" xfId="0" applyFont="1" applyFill="1" applyBorder="1" applyAlignment="1">
      <alignment horizontal="center" vertical="center"/>
    </xf>
    <xf numFmtId="0" fontId="69" fillId="9" borderId="30" xfId="0" applyFont="1" applyFill="1" applyBorder="1" applyAlignment="1">
      <alignment horizontal="center" vertical="center"/>
    </xf>
    <xf numFmtId="0" fontId="69" fillId="16" borderId="9" xfId="0" applyFont="1" applyFill="1" applyBorder="1" applyAlignment="1">
      <alignment horizontal="center" vertical="center" textRotation="90" wrapText="1"/>
    </xf>
    <xf numFmtId="0" fontId="85" fillId="27" borderId="9" xfId="0" applyFont="1" applyFill="1" applyBorder="1" applyAlignment="1">
      <alignment horizontal="center"/>
    </xf>
    <xf numFmtId="0" fontId="105" fillId="32" borderId="36" xfId="0" applyFont="1" applyFill="1" applyBorder="1" applyAlignment="1">
      <alignment horizontal="center" vertical="center" wrapText="1"/>
    </xf>
    <xf numFmtId="0" fontId="42" fillId="0" borderId="24" xfId="0" applyFont="1" applyBorder="1" applyAlignment="1">
      <alignment vertical="center" wrapText="1"/>
    </xf>
    <xf numFmtId="0" fontId="42" fillId="0" borderId="44" xfId="0" applyFont="1" applyBorder="1" applyAlignment="1">
      <alignment vertical="center" wrapText="1"/>
    </xf>
    <xf numFmtId="0" fontId="42" fillId="9" borderId="0" xfId="0" applyFont="1" applyFill="1" applyBorder="1"/>
    <xf numFmtId="0" fontId="37" fillId="0" borderId="5" xfId="0" applyFont="1" applyFill="1" applyBorder="1" applyAlignment="1">
      <alignment vertical="center"/>
    </xf>
    <xf numFmtId="0" fontId="37" fillId="0" borderId="5" xfId="0" applyFont="1" applyFill="1" applyBorder="1" applyAlignment="1">
      <alignment horizontal="left" vertical="center"/>
    </xf>
    <xf numFmtId="0" fontId="42" fillId="9"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71" fillId="0" borderId="0" xfId="0" applyFont="1" applyFill="1" applyBorder="1" applyAlignment="1">
      <alignment horizontal="center" vertical="center" wrapText="1"/>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0" fontId="37" fillId="0" borderId="0" xfId="0" applyFont="1" applyFill="1" applyBorder="1" applyAlignment="1"/>
    <xf numFmtId="0" fontId="72" fillId="0" borderId="0" xfId="0" applyFont="1" applyFill="1" applyBorder="1" applyAlignment="1">
      <alignment horizontal="center" vertical="center" textRotation="90"/>
    </xf>
    <xf numFmtId="0" fontId="85" fillId="0" borderId="0" xfId="0" applyFont="1" applyFill="1" applyBorder="1" applyAlignment="1">
      <alignment horizontal="center" vertical="center"/>
    </xf>
    <xf numFmtId="0" fontId="64" fillId="0" borderId="5" xfId="0" applyFont="1" applyFill="1" applyBorder="1" applyAlignment="1">
      <alignment horizontal="right"/>
    </xf>
    <xf numFmtId="0" fontId="42" fillId="0" borderId="0" xfId="0" applyFont="1" applyFill="1" applyBorder="1" applyAlignment="1">
      <alignment horizontal="right"/>
    </xf>
    <xf numFmtId="0" fontId="42" fillId="0" borderId="4" xfId="0" applyFont="1" applyFill="1" applyBorder="1" applyAlignment="1">
      <alignment horizontal="right"/>
    </xf>
    <xf numFmtId="0" fontId="76" fillId="22" borderId="5" xfId="0" applyFont="1" applyFill="1" applyBorder="1" applyAlignment="1">
      <alignment horizontal="left"/>
    </xf>
    <xf numFmtId="0" fontId="64" fillId="22" borderId="0" xfId="0" applyFont="1" applyFill="1" applyBorder="1" applyAlignment="1">
      <alignment horizontal="right"/>
    </xf>
    <xf numFmtId="0" fontId="64" fillId="22" borderId="4" xfId="0" applyFont="1" applyFill="1" applyBorder="1" applyAlignment="1">
      <alignment horizontal="right"/>
    </xf>
    <xf numFmtId="0" fontId="95" fillId="23" borderId="9" xfId="0" applyFont="1" applyFill="1" applyBorder="1" applyAlignment="1">
      <alignment horizontal="center" vertical="center" wrapText="1"/>
    </xf>
    <xf numFmtId="0" fontId="95" fillId="0" borderId="40" xfId="0" applyFont="1" applyFill="1" applyBorder="1" applyAlignment="1">
      <alignment horizontal="center" vertical="center" wrapText="1"/>
    </xf>
    <xf numFmtId="0" fontId="95" fillId="0" borderId="88" xfId="0" applyFont="1" applyFill="1" applyBorder="1" applyAlignment="1">
      <alignment horizontal="center" vertical="center" wrapText="1"/>
    </xf>
    <xf numFmtId="0" fontId="72" fillId="25" borderId="36" xfId="0" applyFont="1" applyFill="1" applyBorder="1" applyAlignment="1">
      <alignment horizontal="left" textRotation="90"/>
    </xf>
    <xf numFmtId="0" fontId="72" fillId="14" borderId="9" xfId="0" applyFont="1" applyFill="1" applyBorder="1" applyAlignment="1">
      <alignment horizontal="left" textRotation="90"/>
    </xf>
    <xf numFmtId="0" fontId="95" fillId="0" borderId="9" xfId="0" applyFont="1" applyFill="1" applyBorder="1" applyAlignment="1">
      <alignment horizontal="center" vertical="center" wrapText="1"/>
    </xf>
    <xf numFmtId="0" fontId="64" fillId="0" borderId="24" xfId="0" applyFont="1" applyFill="1" applyBorder="1" applyAlignment="1">
      <alignment horizontal="left"/>
    </xf>
    <xf numFmtId="0" fontId="72" fillId="0" borderId="40" xfId="0" applyFont="1" applyFill="1" applyBorder="1" applyAlignment="1">
      <alignment horizontal="center" vertical="center" wrapText="1"/>
    </xf>
    <xf numFmtId="0" fontId="72" fillId="0" borderId="88" xfId="0" applyFont="1" applyFill="1" applyBorder="1" applyAlignment="1">
      <alignment horizontal="center" vertical="center" wrapText="1"/>
    </xf>
    <xf numFmtId="0" fontId="72" fillId="25" borderId="36" xfId="0" applyFont="1" applyFill="1" applyBorder="1" applyAlignment="1">
      <alignment horizontal="center" vertical="center"/>
    </xf>
    <xf numFmtId="0" fontId="72" fillId="0" borderId="42" xfId="0" applyFont="1" applyFill="1" applyBorder="1" applyAlignment="1">
      <alignment horizontal="center" vertical="center" wrapText="1"/>
    </xf>
    <xf numFmtId="0" fontId="72" fillId="0" borderId="55" xfId="0" applyFont="1" applyFill="1" applyBorder="1" applyAlignment="1">
      <alignment horizontal="center" vertical="center" wrapText="1"/>
    </xf>
    <xf numFmtId="0" fontId="69" fillId="38" borderId="55" xfId="0" applyFont="1" applyFill="1" applyBorder="1" applyAlignment="1"/>
    <xf numFmtId="0" fontId="69" fillId="0" borderId="0" xfId="0" applyFont="1" applyFill="1" applyBorder="1" applyAlignment="1"/>
    <xf numFmtId="9" fontId="68" fillId="0" borderId="0" xfId="0" applyNumberFormat="1" applyFont="1" applyFill="1" applyBorder="1"/>
    <xf numFmtId="0" fontId="72" fillId="25" borderId="9" xfId="0" applyFont="1" applyFill="1" applyBorder="1" applyAlignment="1">
      <alignment horizontal="center" textRotation="90"/>
    </xf>
    <xf numFmtId="0" fontId="72" fillId="14" borderId="9" xfId="0" applyFont="1" applyFill="1" applyBorder="1" applyAlignment="1">
      <alignment horizontal="center" textRotation="90"/>
    </xf>
    <xf numFmtId="0" fontId="64" fillId="51" borderId="9" xfId="0" applyFont="1" applyFill="1" applyBorder="1" applyAlignment="1"/>
    <xf numFmtId="0" fontId="64" fillId="51" borderId="30" xfId="0" applyFont="1" applyFill="1" applyBorder="1" applyAlignment="1"/>
    <xf numFmtId="0" fontId="71" fillId="51" borderId="9" xfId="0" applyFont="1" applyFill="1" applyBorder="1" applyAlignment="1">
      <alignment horizontal="left"/>
    </xf>
    <xf numFmtId="0" fontId="71" fillId="51" borderId="30" xfId="0" applyFont="1" applyFill="1" applyBorder="1" applyAlignment="1">
      <alignment horizontal="left"/>
    </xf>
    <xf numFmtId="0" fontId="69" fillId="29" borderId="9" xfId="0" applyFont="1" applyFill="1" applyBorder="1" applyAlignment="1">
      <alignment horizontal="center" vertical="center"/>
    </xf>
    <xf numFmtId="0" fontId="69" fillId="29" borderId="30" xfId="0" applyFont="1" applyFill="1" applyBorder="1" applyAlignment="1">
      <alignment horizontal="center" vertical="center"/>
    </xf>
    <xf numFmtId="0" fontId="69" fillId="0" borderId="5" xfId="0" applyFont="1" applyFill="1" applyBorder="1"/>
    <xf numFmtId="9" fontId="68" fillId="0" borderId="4" xfId="0" applyNumberFormat="1" applyFont="1" applyFill="1" applyBorder="1"/>
    <xf numFmtId="0" fontId="42" fillId="0" borderId="11" xfId="0" applyFont="1" applyFill="1" applyBorder="1"/>
    <xf numFmtId="9" fontId="94" fillId="0" borderId="13" xfId="0" applyNumberFormat="1" applyFont="1" applyFill="1" applyBorder="1"/>
    <xf numFmtId="0" fontId="42" fillId="0" borderId="8" xfId="0" applyFont="1" applyBorder="1" applyAlignment="1">
      <alignment horizontal="center" vertical="center" wrapText="1"/>
    </xf>
    <xf numFmtId="0" fontId="42" fillId="0" borderId="42" xfId="0" applyFont="1" applyBorder="1" applyAlignment="1">
      <alignment horizontal="center" vertical="center" wrapText="1"/>
    </xf>
    <xf numFmtId="0" fontId="42" fillId="15" borderId="9" xfId="0" applyFont="1" applyFill="1" applyBorder="1" applyAlignment="1">
      <alignment horizontal="center" vertical="center" wrapText="1"/>
    </xf>
    <xf numFmtId="0" fontId="42" fillId="25" borderId="9" xfId="0" applyFont="1" applyFill="1" applyBorder="1" applyAlignment="1">
      <alignment horizontal="center" vertical="center" wrapText="1"/>
    </xf>
    <xf numFmtId="0" fontId="42" fillId="14" borderId="9"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42" fillId="13" borderId="30" xfId="0" applyFont="1" applyFill="1" applyBorder="1" applyAlignment="1">
      <alignment horizontal="center" vertical="center" wrapText="1"/>
    </xf>
    <xf numFmtId="0" fontId="42" fillId="0" borderId="8"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196" fillId="0" borderId="0" xfId="0" applyFont="1"/>
    <xf numFmtId="0" fontId="18" fillId="0" borderId="1" xfId="0" applyFont="1" applyFill="1" applyBorder="1" applyAlignment="1"/>
    <xf numFmtId="0" fontId="18" fillId="0" borderId="2" xfId="0" applyFont="1" applyFill="1" applyBorder="1" applyAlignment="1"/>
    <xf numFmtId="0" fontId="18" fillId="0" borderId="5" xfId="0" applyFont="1" applyFill="1" applyBorder="1" applyAlignment="1"/>
    <xf numFmtId="0" fontId="18" fillId="0" borderId="0" xfId="0" applyFont="1" applyFill="1" applyBorder="1" applyAlignment="1"/>
    <xf numFmtId="0" fontId="42" fillId="0" borderId="35" xfId="0" applyFont="1" applyBorder="1" applyAlignment="1">
      <alignment vertical="center"/>
    </xf>
    <xf numFmtId="0" fontId="40" fillId="78" borderId="35" xfId="0" applyFont="1" applyFill="1" applyBorder="1" applyAlignment="1">
      <alignment vertical="center"/>
    </xf>
    <xf numFmtId="0" fontId="197" fillId="0" borderId="5" xfId="0" applyFont="1" applyFill="1" applyBorder="1" applyAlignment="1"/>
    <xf numFmtId="0" fontId="71" fillId="0" borderId="4" xfId="0" applyFont="1" applyFill="1" applyBorder="1" applyAlignment="1">
      <alignment horizontal="center" vertical="center"/>
    </xf>
    <xf numFmtId="0" fontId="144" fillId="0" borderId="4" xfId="0" applyFont="1" applyFill="1" applyBorder="1" applyAlignment="1">
      <alignment horizontal="center" vertical="center"/>
    </xf>
    <xf numFmtId="9" fontId="40" fillId="17" borderId="35" xfId="0" applyNumberFormat="1" applyFont="1" applyFill="1" applyBorder="1" applyAlignment="1">
      <alignment horizontal="center" vertical="center" textRotation="90" wrapText="1" readingOrder="1"/>
    </xf>
    <xf numFmtId="0" fontId="40" fillId="0" borderId="5" xfId="0" applyFont="1" applyFill="1" applyBorder="1" applyAlignment="1">
      <alignment vertical="top"/>
    </xf>
    <xf numFmtId="0" fontId="40" fillId="0" borderId="5" xfId="0" applyFont="1" applyBorder="1"/>
    <xf numFmtId="0" fontId="38" fillId="0" borderId="0" xfId="0" applyFont="1" applyFill="1" applyBorder="1" applyAlignment="1">
      <alignment horizontal="right"/>
    </xf>
    <xf numFmtId="0" fontId="43" fillId="0" borderId="0" xfId="0" applyFont="1" applyFill="1" applyBorder="1" applyAlignment="1">
      <alignment horizontal="center"/>
    </xf>
    <xf numFmtId="3" fontId="71" fillId="36" borderId="0" xfId="0" applyNumberFormat="1" applyFont="1" applyFill="1" applyBorder="1" applyAlignment="1">
      <alignment horizontal="center" vertical="center"/>
    </xf>
    <xf numFmtId="3" fontId="1" fillId="36" borderId="0" xfId="0" applyNumberFormat="1" applyFont="1" applyFill="1" applyBorder="1" applyAlignment="1">
      <alignment horizontal="center" vertical="center"/>
    </xf>
    <xf numFmtId="0" fontId="188" fillId="36" borderId="0" xfId="0" applyFont="1" applyFill="1" applyAlignment="1">
      <alignment horizontal="center" vertical="center"/>
    </xf>
    <xf numFmtId="0" fontId="0" fillId="0" borderId="0" xfId="0" applyBorder="1"/>
    <xf numFmtId="0" fontId="42" fillId="0" borderId="9" xfId="0" applyFont="1" applyFill="1" applyBorder="1" applyAlignment="1">
      <alignment horizontal="left" vertical="center"/>
    </xf>
    <xf numFmtId="0" fontId="42" fillId="0" borderId="9" xfId="0" applyFont="1" applyBorder="1" applyAlignment="1">
      <alignment horizontal="left" vertical="center"/>
    </xf>
    <xf numFmtId="0" fontId="40" fillId="0" borderId="9" xfId="0" applyFont="1" applyFill="1" applyBorder="1" applyAlignment="1">
      <alignment horizontal="center" vertical="center"/>
    </xf>
    <xf numFmtId="0" fontId="42" fillId="0" borderId="0" xfId="0" applyFont="1" applyBorder="1" applyAlignment="1">
      <alignment horizontal="left" vertical="center" wrapText="1"/>
    </xf>
    <xf numFmtId="0" fontId="37" fillId="0" borderId="5" xfId="0" applyFont="1" applyFill="1" applyBorder="1" applyAlignment="1"/>
    <xf numFmtId="0" fontId="72" fillId="25" borderId="142" xfId="0" applyFont="1" applyFill="1" applyBorder="1" applyAlignment="1"/>
    <xf numFmtId="0" fontId="42" fillId="25" borderId="56" xfId="0" applyFont="1" applyFill="1" applyBorder="1"/>
    <xf numFmtId="0" fontId="42" fillId="25" borderId="87" xfId="0" applyFont="1" applyFill="1" applyBorder="1"/>
    <xf numFmtId="0" fontId="69" fillId="11" borderId="49" xfId="0" applyFont="1" applyFill="1" applyBorder="1" applyAlignment="1">
      <alignment vertical="center"/>
    </xf>
    <xf numFmtId="0" fontId="69" fillId="11" borderId="8" xfId="0" applyFont="1" applyFill="1" applyBorder="1" applyAlignment="1">
      <alignment vertical="center"/>
    </xf>
    <xf numFmtId="0" fontId="69" fillId="11" borderId="88" xfId="0" applyFont="1" applyFill="1" applyBorder="1" applyAlignment="1">
      <alignment vertical="center"/>
    </xf>
    <xf numFmtId="0" fontId="69" fillId="11" borderId="55" xfId="0" applyFont="1" applyFill="1" applyBorder="1" applyAlignment="1">
      <alignment vertical="center"/>
    </xf>
    <xf numFmtId="0" fontId="72" fillId="11" borderId="49" xfId="0" applyFont="1" applyFill="1" applyBorder="1" applyAlignment="1">
      <alignment vertical="center"/>
    </xf>
    <xf numFmtId="0" fontId="72" fillId="11" borderId="88" xfId="0" applyFont="1" applyFill="1" applyBorder="1" applyAlignment="1">
      <alignment vertical="center"/>
    </xf>
    <xf numFmtId="0" fontId="40" fillId="0" borderId="9" xfId="0" applyFont="1" applyBorder="1" applyAlignment="1">
      <alignment horizontal="left" vertical="center"/>
    </xf>
    <xf numFmtId="1" fontId="40" fillId="0" borderId="9" xfId="0" applyNumberFormat="1" applyFont="1" applyFill="1" applyBorder="1" applyAlignment="1">
      <alignment horizontal="center" vertical="center"/>
    </xf>
    <xf numFmtId="0" fontId="40" fillId="0" borderId="9" xfId="0" applyFont="1" applyFill="1" applyBorder="1" applyAlignment="1">
      <alignment horizontal="left" vertical="center"/>
    </xf>
    <xf numFmtId="0" fontId="34" fillId="38" borderId="9" xfId="0" applyFont="1" applyFill="1" applyBorder="1" applyAlignment="1">
      <alignment horizontal="center" vertical="center" wrapText="1"/>
    </xf>
    <xf numFmtId="0" fontId="34" fillId="38" borderId="9" xfId="0" applyFont="1" applyFill="1" applyBorder="1" applyAlignment="1">
      <alignment vertical="center" wrapText="1"/>
    </xf>
    <xf numFmtId="0" fontId="34" fillId="38" borderId="9" xfId="0" applyFont="1" applyFill="1" applyBorder="1" applyAlignment="1">
      <alignment horizontal="center" vertical="center"/>
    </xf>
    <xf numFmtId="0" fontId="34" fillId="38" borderId="9" xfId="0" applyFont="1" applyFill="1" applyBorder="1" applyAlignment="1">
      <alignment horizontal="left" vertical="center" wrapText="1"/>
    </xf>
    <xf numFmtId="0" fontId="33" fillId="30" borderId="9" xfId="0" applyFont="1" applyFill="1" applyBorder="1" applyAlignment="1">
      <alignment horizontal="center" vertical="center" wrapText="1"/>
    </xf>
    <xf numFmtId="0" fontId="34" fillId="30" borderId="9" xfId="0" applyFont="1" applyFill="1" applyBorder="1" applyAlignment="1">
      <alignment vertical="center"/>
    </xf>
    <xf numFmtId="0" fontId="34" fillId="30" borderId="9" xfId="0" applyFont="1" applyFill="1" applyBorder="1" applyAlignment="1">
      <alignment horizontal="center" vertical="center"/>
    </xf>
    <xf numFmtId="0" fontId="40" fillId="30" borderId="9" xfId="0" applyFont="1" applyFill="1" applyBorder="1" applyAlignment="1">
      <alignment horizontal="center" vertical="center"/>
    </xf>
    <xf numFmtId="0" fontId="34" fillId="60" borderId="9" xfId="0" applyFont="1" applyFill="1" applyBorder="1" applyAlignment="1">
      <alignment horizontal="center" vertical="center"/>
    </xf>
    <xf numFmtId="0" fontId="34" fillId="60" borderId="9" xfId="0" applyFont="1" applyFill="1" applyBorder="1" applyAlignment="1">
      <alignment vertical="center" wrapText="1"/>
    </xf>
    <xf numFmtId="0" fontId="34" fillId="60" borderId="9" xfId="0" applyFont="1" applyFill="1" applyBorder="1" applyAlignment="1">
      <alignment horizontal="center" vertical="center" wrapText="1"/>
    </xf>
    <xf numFmtId="0" fontId="34" fillId="60" borderId="9" xfId="0" applyFont="1" applyFill="1" applyBorder="1" applyAlignment="1">
      <alignment vertical="center"/>
    </xf>
    <xf numFmtId="0" fontId="36" fillId="20" borderId="9" xfId="0" applyFont="1" applyFill="1" applyBorder="1" applyAlignment="1">
      <alignment vertical="center"/>
    </xf>
    <xf numFmtId="0" fontId="40" fillId="20" borderId="9" xfId="0" applyFont="1" applyFill="1" applyBorder="1" applyAlignment="1">
      <alignment horizontal="center" vertical="center"/>
    </xf>
    <xf numFmtId="0" fontId="37" fillId="20" borderId="9" xfId="0" applyFont="1" applyFill="1" applyBorder="1" applyAlignment="1">
      <alignment vertical="center"/>
    </xf>
    <xf numFmtId="9" fontId="40" fillId="14" borderId="9" xfId="0" applyNumberFormat="1" applyFont="1" applyFill="1" applyBorder="1" applyAlignment="1">
      <alignment horizontal="center" vertical="center" wrapText="1"/>
    </xf>
    <xf numFmtId="9" fontId="40" fillId="25" borderId="9" xfId="0" applyNumberFormat="1" applyFont="1" applyFill="1" applyBorder="1" applyAlignment="1">
      <alignment horizontal="center" vertical="center" wrapText="1"/>
    </xf>
    <xf numFmtId="9" fontId="40" fillId="39" borderId="9" xfId="0" applyNumberFormat="1" applyFont="1" applyFill="1" applyBorder="1" applyAlignment="1">
      <alignment horizontal="center" vertical="center" wrapText="1"/>
    </xf>
    <xf numFmtId="0" fontId="39" fillId="12" borderId="0" xfId="0" applyFont="1" applyFill="1" applyBorder="1" applyAlignment="1">
      <alignment horizontal="right"/>
    </xf>
    <xf numFmtId="0" fontId="40" fillId="9" borderId="70" xfId="0" applyFont="1" applyFill="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40" fillId="9" borderId="12" xfId="0" applyFont="1" applyFill="1" applyBorder="1" applyAlignment="1">
      <alignment horizontal="center" vertical="center" wrapText="1" readingOrder="1"/>
    </xf>
    <xf numFmtId="0" fontId="85" fillId="27" borderId="0"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88" fillId="0" borderId="31"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33" fillId="0" borderId="9" xfId="0" applyFont="1" applyBorder="1" applyAlignment="1">
      <alignment horizontal="center" vertical="center" wrapText="1" readingOrder="1"/>
    </xf>
    <xf numFmtId="0" fontId="88" fillId="13" borderId="35" xfId="0" applyFont="1" applyFill="1" applyBorder="1" applyAlignment="1">
      <alignment horizontal="left" vertical="center" wrapText="1" readingOrder="1"/>
    </xf>
    <xf numFmtId="0" fontId="88" fillId="78" borderId="35" xfId="0" applyFont="1" applyFill="1" applyBorder="1" applyAlignment="1">
      <alignment horizontal="left" vertical="center" wrapText="1" readingOrder="1"/>
    </xf>
    <xf numFmtId="0" fontId="64" fillId="72" borderId="9" xfId="0" applyFont="1" applyFill="1" applyBorder="1" applyAlignment="1">
      <alignment horizontal="center" vertical="center" wrapText="1"/>
    </xf>
    <xf numFmtId="0" fontId="42" fillId="38" borderId="5" xfId="0" applyFont="1" applyFill="1" applyBorder="1" applyAlignment="1">
      <alignment vertical="center" wrapText="1"/>
    </xf>
    <xf numFmtId="0" fontId="88" fillId="14" borderId="35" xfId="0" applyFont="1" applyFill="1" applyBorder="1" applyAlignment="1">
      <alignment horizontal="left" vertical="center" wrapText="1" readingOrder="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40" fillId="9" borderId="9" xfId="0" applyFont="1" applyFill="1" applyBorder="1" applyAlignment="1">
      <alignment horizontal="center" vertical="center" wrapText="1" readingOrder="1"/>
    </xf>
    <xf numFmtId="0" fontId="72" fillId="25" borderId="0" xfId="0" applyFont="1" applyFill="1" applyBorder="1" applyAlignment="1"/>
    <xf numFmtId="0" fontId="69" fillId="16" borderId="9" xfId="0" applyFont="1" applyFill="1" applyBorder="1" applyAlignment="1">
      <alignment horizontal="center" vertical="center" textRotation="90" wrapText="1"/>
    </xf>
    <xf numFmtId="0" fontId="198" fillId="0" borderId="0" xfId="0" applyFont="1"/>
    <xf numFmtId="0" fontId="96" fillId="21" borderId="0" xfId="0" applyFont="1" applyFill="1" applyBorder="1" applyAlignment="1">
      <alignment horizontal="center" vertical="center"/>
    </xf>
    <xf numFmtId="0" fontId="96" fillId="21" borderId="22" xfId="0" applyFont="1" applyFill="1" applyBorder="1" applyAlignment="1">
      <alignment horizontal="center" vertical="center"/>
    </xf>
    <xf numFmtId="0" fontId="37" fillId="0" borderId="5" xfId="0" applyFont="1" applyFill="1" applyBorder="1" applyAlignment="1">
      <alignment horizontal="left" vertical="center"/>
    </xf>
    <xf numFmtId="0" fontId="42" fillId="14" borderId="24" xfId="0" applyFont="1" applyFill="1" applyBorder="1"/>
    <xf numFmtId="0" fontId="96" fillId="21" borderId="87" xfId="0" applyFont="1" applyFill="1" applyBorder="1" applyAlignment="1">
      <alignment horizontal="center" vertical="center"/>
    </xf>
    <xf numFmtId="0" fontId="96" fillId="21" borderId="55"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114" fillId="0" borderId="15" xfId="0" applyFont="1" applyFill="1" applyBorder="1" applyAlignment="1">
      <alignment horizontal="center" vertical="center"/>
    </xf>
    <xf numFmtId="0" fontId="71" fillId="0" borderId="0" xfId="0" applyFont="1" applyFill="1" applyBorder="1" applyAlignment="1">
      <alignment horizontal="center" vertical="center" wrapText="1"/>
    </xf>
    <xf numFmtId="0" fontId="74" fillId="15" borderId="0" xfId="0" applyFont="1" applyFill="1" applyBorder="1"/>
    <xf numFmtId="0" fontId="40" fillId="15" borderId="0" xfId="0" applyFont="1" applyFill="1" applyBorder="1" applyAlignment="1">
      <alignment horizontal="center" vertical="center"/>
    </xf>
    <xf numFmtId="0" fontId="69" fillId="15" borderId="0" xfId="0" applyFont="1" applyFill="1" applyBorder="1" applyAlignment="1">
      <alignment textRotation="90"/>
    </xf>
    <xf numFmtId="0" fontId="69" fillId="15" borderId="0" xfId="0" applyFont="1" applyFill="1" applyBorder="1" applyAlignment="1"/>
    <xf numFmtId="0" fontId="2" fillId="82" borderId="8" xfId="0" quotePrefix="1" applyNumberFormat="1" applyFont="1" applyFill="1" applyBorder="1" applyAlignment="1">
      <alignment vertical="center"/>
    </xf>
    <xf numFmtId="0" fontId="40" fillId="9" borderId="22" xfId="0" applyFont="1" applyFill="1" applyBorder="1" applyAlignment="1">
      <alignment vertical="center" wrapText="1" readingOrder="1"/>
    </xf>
    <xf numFmtId="0" fontId="64" fillId="12" borderId="149" xfId="0" quotePrefix="1" applyFont="1" applyFill="1" applyBorder="1" applyAlignment="1">
      <alignment horizontal="left" vertical="center" wrapText="1"/>
    </xf>
    <xf numFmtId="0" fontId="42" fillId="76" borderId="148" xfId="0" applyFont="1" applyFill="1" applyBorder="1" applyAlignment="1">
      <alignment horizontal="left" vertical="center" wrapText="1"/>
    </xf>
    <xf numFmtId="0" fontId="88" fillId="0" borderId="148" xfId="0" applyFont="1" applyBorder="1" applyAlignment="1">
      <alignment horizontal="center" vertical="center" wrapText="1" readingOrder="1"/>
    </xf>
    <xf numFmtId="0" fontId="42" fillId="0" borderId="148" xfId="0" applyFont="1" applyBorder="1" applyAlignment="1">
      <alignment horizontal="center" vertical="center" wrapText="1" readingOrder="1"/>
    </xf>
    <xf numFmtId="49" fontId="42" fillId="0" borderId="24" xfId="0" applyNumberFormat="1" applyFont="1" applyBorder="1" applyAlignment="1">
      <alignment vertical="center"/>
    </xf>
    <xf numFmtId="49" fontId="42" fillId="0" borderId="36" xfId="0" applyNumberFormat="1" applyFont="1" applyBorder="1" applyAlignment="1">
      <alignment vertical="center"/>
    </xf>
    <xf numFmtId="49" fontId="42" fillId="0" borderId="44" xfId="0" applyNumberFormat="1" applyFont="1" applyBorder="1" applyAlignment="1">
      <alignment vertical="center"/>
    </xf>
    <xf numFmtId="49" fontId="199" fillId="0" borderId="24" xfId="4" applyNumberFormat="1" applyBorder="1" applyAlignment="1" applyProtection="1">
      <alignment vertical="center"/>
    </xf>
    <xf numFmtId="49" fontId="42" fillId="0" borderId="24" xfId="0" applyNumberFormat="1" applyFont="1" applyBorder="1" applyAlignment="1">
      <alignment vertical="center" wrapText="1"/>
    </xf>
    <xf numFmtId="49" fontId="42" fillId="0" borderId="36" xfId="0" applyNumberFormat="1" applyFont="1" applyBorder="1" applyAlignment="1">
      <alignment vertical="center" wrapText="1"/>
    </xf>
    <xf numFmtId="49" fontId="42" fillId="0" borderId="44" xfId="0" applyNumberFormat="1" applyFont="1" applyBorder="1" applyAlignment="1">
      <alignment vertical="center" wrapText="1"/>
    </xf>
    <xf numFmtId="0" fontId="42" fillId="15" borderId="94" xfId="0" applyFont="1" applyFill="1" applyBorder="1" applyAlignment="1">
      <alignment horizontal="center" vertical="center" wrapText="1" readingOrder="1"/>
    </xf>
    <xf numFmtId="0" fontId="40" fillId="9" borderId="86" xfId="0" applyFont="1" applyFill="1" applyBorder="1" applyAlignment="1">
      <alignment horizontal="center" vertical="center" wrapText="1" readingOrder="1"/>
    </xf>
    <xf numFmtId="0" fontId="42" fillId="23" borderId="10" xfId="0" quotePrefix="1" applyFont="1" applyFill="1" applyBorder="1" applyAlignment="1">
      <alignment horizontal="left" vertical="center" wrapText="1"/>
    </xf>
    <xf numFmtId="9" fontId="9" fillId="20" borderId="8" xfId="0" applyNumberFormat="1" applyFont="1" applyFill="1" applyBorder="1" applyAlignment="1">
      <alignment horizontal="center" vertical="center" readingOrder="1"/>
    </xf>
    <xf numFmtId="9" fontId="9" fillId="20" borderId="93" xfId="0" applyNumberFormat="1" applyFont="1" applyFill="1" applyBorder="1" applyAlignment="1">
      <alignment horizontal="center" vertical="center" readingOrder="1"/>
    </xf>
    <xf numFmtId="9" fontId="9" fillId="9" borderId="24" xfId="0" applyNumberFormat="1" applyFont="1" applyFill="1" applyBorder="1" applyAlignment="1">
      <alignment horizontal="center" vertical="center" readingOrder="1"/>
    </xf>
    <xf numFmtId="9" fontId="70" fillId="18" borderId="48" xfId="0" applyNumberFormat="1" applyFont="1" applyFill="1" applyBorder="1" applyAlignment="1">
      <alignment horizontal="center" vertical="center" wrapText="1" readingOrder="1"/>
    </xf>
    <xf numFmtId="9" fontId="70" fillId="18" borderId="68" xfId="0" applyNumberFormat="1" applyFont="1" applyFill="1" applyBorder="1" applyAlignment="1">
      <alignment horizontal="center" vertical="center" wrapText="1" readingOrder="1"/>
    </xf>
    <xf numFmtId="9" fontId="9" fillId="9" borderId="44" xfId="0" applyNumberFormat="1" applyFont="1" applyFill="1" applyBorder="1" applyAlignment="1">
      <alignment horizontal="center" vertical="center" readingOrder="1"/>
    </xf>
    <xf numFmtId="9" fontId="40" fillId="28" borderId="9" xfId="0" applyNumberFormat="1" applyFont="1" applyFill="1" applyBorder="1" applyAlignment="1">
      <alignment horizontal="center" vertical="center" readingOrder="1"/>
    </xf>
    <xf numFmtId="9" fontId="40" fillId="29" borderId="9" xfId="0" applyNumberFormat="1" applyFont="1" applyFill="1" applyBorder="1" applyAlignment="1">
      <alignment horizontal="center" vertical="center" readingOrder="1"/>
    </xf>
    <xf numFmtId="9" fontId="40" fillId="17" borderId="9" xfId="0" applyNumberFormat="1" applyFont="1" applyFill="1" applyBorder="1" applyAlignment="1">
      <alignment horizontal="center" vertical="center" readingOrder="1"/>
    </xf>
    <xf numFmtId="9" fontId="40" fillId="16" borderId="9" xfId="0" applyNumberFormat="1" applyFont="1" applyFill="1" applyBorder="1" applyAlignment="1">
      <alignment horizontal="center" vertical="center" readingOrder="1"/>
    </xf>
    <xf numFmtId="9" fontId="70" fillId="18" borderId="49" xfId="0" applyNumberFormat="1" applyFont="1" applyFill="1" applyBorder="1" applyAlignment="1">
      <alignment horizontal="center" vertical="center"/>
    </xf>
    <xf numFmtId="9" fontId="70" fillId="18" borderId="135" xfId="0" applyNumberFormat="1" applyFont="1" applyFill="1" applyBorder="1" applyAlignment="1">
      <alignment horizontal="center" vertical="center"/>
    </xf>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0" fontId="40" fillId="0" borderId="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42" fillId="9" borderId="0" xfId="0" applyFont="1" applyFill="1" applyBorder="1"/>
    <xf numFmtId="0" fontId="69" fillId="0" borderId="9" xfId="0" applyFont="1" applyFill="1" applyBorder="1" applyAlignment="1">
      <alignment horizontal="center" vertical="center"/>
    </xf>
    <xf numFmtId="0" fontId="40" fillId="0" borderId="9" xfId="0" applyFont="1" applyFill="1" applyBorder="1" applyAlignment="1">
      <alignment horizontal="center" vertical="center"/>
    </xf>
    <xf numFmtId="0" fontId="40" fillId="9" borderId="70" xfId="0" applyFont="1" applyFill="1" applyBorder="1" applyAlignment="1">
      <alignment horizontal="center" vertical="center"/>
    </xf>
    <xf numFmtId="0" fontId="40" fillId="9" borderId="56"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9" fontId="69" fillId="0" borderId="9" xfId="0" applyNumberFormat="1" applyFont="1" applyFill="1" applyBorder="1" applyAlignment="1">
      <alignment horizontal="center" vertical="center"/>
    </xf>
    <xf numFmtId="0" fontId="40" fillId="21" borderId="49" xfId="0" applyFont="1" applyFill="1" applyBorder="1" applyAlignment="1">
      <alignment horizontal="center" vertical="center"/>
    </xf>
    <xf numFmtId="0" fontId="40" fillId="21" borderId="8" xfId="0" applyFont="1" applyFill="1" applyBorder="1" applyAlignment="1">
      <alignment horizontal="center" vertical="center"/>
    </xf>
    <xf numFmtId="49" fontId="40" fillId="0" borderId="9"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40" fillId="0" borderId="5" xfId="0" applyFont="1" applyFill="1" applyBorder="1" applyAlignment="1">
      <alignment wrapText="1"/>
    </xf>
    <xf numFmtId="0" fontId="69" fillId="0" borderId="56" xfId="0" applyFont="1" applyBorder="1" applyAlignment="1"/>
    <xf numFmtId="0" fontId="69" fillId="0" borderId="56" xfId="0" applyFont="1" applyFill="1" applyBorder="1" applyAlignment="1">
      <alignment horizontal="center" vertical="center" wrapText="1"/>
    </xf>
    <xf numFmtId="0" fontId="69" fillId="0" borderId="0" xfId="0" applyFont="1" applyFill="1" applyBorder="1" applyAlignment="1">
      <alignment horizontal="justify" vertical="center"/>
    </xf>
    <xf numFmtId="0" fontId="42" fillId="0" borderId="0" xfId="0" applyFont="1" applyFill="1" applyBorder="1" applyAlignment="1">
      <alignment horizontal="justify" vertical="center"/>
    </xf>
    <xf numFmtId="9" fontId="9" fillId="9" borderId="22" xfId="0" applyNumberFormat="1" applyFont="1" applyFill="1" applyBorder="1" applyAlignment="1">
      <alignment vertical="center" readingOrder="1"/>
    </xf>
    <xf numFmtId="0" fontId="72" fillId="0" borderId="15" xfId="0" applyFont="1" applyFill="1" applyBorder="1" applyAlignment="1">
      <alignment horizontal="left" vertical="top"/>
    </xf>
    <xf numFmtId="0" fontId="37" fillId="0" borderId="5" xfId="0" applyFont="1" applyBorder="1" applyAlignment="1">
      <alignment vertical="center"/>
    </xf>
    <xf numFmtId="0" fontId="40" fillId="78" borderId="35" xfId="0" applyFont="1" applyFill="1" applyBorder="1" applyAlignment="1">
      <alignment vertical="center" wrapText="1"/>
    </xf>
    <xf numFmtId="49" fontId="40" fillId="78" borderId="35" xfId="0" applyNumberFormat="1" applyFont="1" applyFill="1" applyBorder="1" applyAlignment="1">
      <alignment vertical="center" wrapText="1"/>
    </xf>
    <xf numFmtId="49" fontId="42" fillId="0" borderId="9" xfId="0" applyNumberFormat="1" applyFont="1" applyBorder="1" applyAlignment="1">
      <alignment vertical="center" wrapText="1"/>
    </xf>
    <xf numFmtId="49" fontId="42" fillId="0" borderId="9" xfId="0" applyNumberFormat="1" applyFont="1" applyBorder="1" applyAlignment="1">
      <alignment horizontal="left" vertical="center" wrapText="1"/>
    </xf>
    <xf numFmtId="49" fontId="42" fillId="0" borderId="9" xfId="0" applyNumberFormat="1" applyFont="1" applyBorder="1" applyAlignment="1">
      <alignment horizontal="left" wrapText="1"/>
    </xf>
    <xf numFmtId="1" fontId="42" fillId="0" borderId="35" xfId="0" applyNumberFormat="1" applyFont="1" applyFill="1" applyBorder="1" applyAlignment="1">
      <alignment horizontal="center" vertical="center" wrapText="1"/>
    </xf>
    <xf numFmtId="1" fontId="42" fillId="0" borderId="42" xfId="0" applyNumberFormat="1" applyFont="1" applyFill="1" applyBorder="1" applyAlignment="1">
      <alignment horizontal="center" vertical="center" wrapText="1"/>
    </xf>
    <xf numFmtId="9" fontId="42" fillId="0" borderId="9" xfId="0" applyNumberFormat="1" applyFont="1" applyFill="1" applyBorder="1" applyAlignment="1">
      <alignment horizontal="center" vertical="center"/>
    </xf>
    <xf numFmtId="9" fontId="42" fillId="0" borderId="9" xfId="0" applyNumberFormat="1" applyFont="1" applyBorder="1" applyAlignment="1">
      <alignment horizontal="center" vertical="center" wrapText="1"/>
    </xf>
    <xf numFmtId="0" fontId="40" fillId="25" borderId="9" xfId="0" applyFont="1" applyFill="1" applyBorder="1" applyAlignment="1">
      <alignment horizontal="center" vertical="center"/>
    </xf>
    <xf numFmtId="0" fontId="40" fillId="14" borderId="9" xfId="0" applyFont="1" applyFill="1" applyBorder="1" applyAlignment="1">
      <alignment horizontal="center" vertical="center"/>
    </xf>
    <xf numFmtId="0" fontId="40" fillId="13" borderId="9" xfId="0" applyFont="1" applyFill="1" applyBorder="1" applyAlignment="1">
      <alignment horizontal="center" vertical="center"/>
    </xf>
    <xf numFmtId="0" fontId="40" fillId="0" borderId="35" xfId="0" applyFont="1" applyFill="1" applyBorder="1" applyAlignment="1">
      <alignment horizontal="center" vertical="center"/>
    </xf>
    <xf numFmtId="0" fontId="40" fillId="0" borderId="40" xfId="0" applyFont="1" applyFill="1" applyBorder="1" applyAlignment="1">
      <alignment horizontal="center" vertical="center"/>
    </xf>
    <xf numFmtId="0" fontId="40" fillId="9" borderId="88" xfId="0" applyFont="1" applyFill="1" applyBorder="1" applyAlignment="1">
      <alignment horizontal="center" vertical="center"/>
    </xf>
    <xf numFmtId="0" fontId="40" fillId="9" borderId="55" xfId="0" applyFont="1" applyFill="1" applyBorder="1" applyAlignment="1">
      <alignment horizontal="center" vertical="center"/>
    </xf>
    <xf numFmtId="0" fontId="40" fillId="0" borderId="35" xfId="0" applyFont="1" applyBorder="1" applyAlignment="1">
      <alignment horizontal="center"/>
    </xf>
    <xf numFmtId="0" fontId="40" fillId="25" borderId="36" xfId="0" applyFont="1" applyFill="1" applyBorder="1" applyAlignment="1">
      <alignment horizontal="center" vertical="center"/>
    </xf>
    <xf numFmtId="0" fontId="40" fillId="9" borderId="131" xfId="0" applyFont="1" applyFill="1" applyBorder="1" applyAlignment="1">
      <alignment horizontal="center" vertical="center"/>
    </xf>
    <xf numFmtId="0" fontId="40" fillId="0" borderId="70" xfId="0" applyFont="1" applyFill="1" applyBorder="1" applyAlignment="1">
      <alignment horizontal="center" vertical="center"/>
    </xf>
    <xf numFmtId="0" fontId="40" fillId="9" borderId="87" xfId="0" applyFont="1" applyFill="1" applyBorder="1" applyAlignment="1">
      <alignment horizontal="center" vertical="center"/>
    </xf>
    <xf numFmtId="0" fontId="40" fillId="9" borderId="132" xfId="0" applyFont="1" applyFill="1" applyBorder="1" applyAlignment="1">
      <alignment horizontal="center" vertical="center"/>
    </xf>
    <xf numFmtId="0" fontId="40" fillId="9" borderId="12" xfId="0" applyFont="1" applyFill="1" applyBorder="1" applyAlignment="1">
      <alignment horizontal="center" vertical="center"/>
    </xf>
    <xf numFmtId="0" fontId="40" fillId="0" borderId="90" xfId="0" applyFont="1" applyFill="1" applyBorder="1" applyAlignment="1">
      <alignment horizontal="center" vertical="center"/>
    </xf>
    <xf numFmtId="0" fontId="40" fillId="9" borderId="86" xfId="0" applyFont="1" applyFill="1" applyBorder="1" applyAlignment="1">
      <alignment horizontal="center" vertical="center"/>
    </xf>
    <xf numFmtId="0" fontId="40" fillId="25" borderId="86" xfId="0" applyFont="1" applyFill="1" applyBorder="1" applyAlignment="1">
      <alignment horizontal="center" vertical="center"/>
    </xf>
    <xf numFmtId="0" fontId="40" fillId="14" borderId="90" xfId="0" applyFont="1" applyFill="1" applyBorder="1" applyAlignment="1">
      <alignment horizontal="center" vertical="center"/>
    </xf>
    <xf numFmtId="0" fontId="40" fillId="0" borderId="42" xfId="0" applyFont="1" applyFill="1" applyBorder="1" applyAlignment="1">
      <alignment horizontal="center" vertical="center"/>
    </xf>
    <xf numFmtId="0" fontId="40" fillId="9" borderId="40" xfId="0" applyFont="1" applyFill="1" applyBorder="1" applyAlignment="1">
      <alignment horizontal="center"/>
    </xf>
    <xf numFmtId="0" fontId="40" fillId="9" borderId="0" xfId="0" applyFont="1" applyFill="1" applyBorder="1" applyAlignment="1">
      <alignment horizontal="center"/>
    </xf>
    <xf numFmtId="0" fontId="40" fillId="25" borderId="9" xfId="0" applyFont="1" applyFill="1" applyBorder="1" applyAlignment="1">
      <alignment horizontal="center"/>
    </xf>
    <xf numFmtId="0" fontId="40" fillId="14" borderId="9" xfId="0" applyFont="1" applyFill="1" applyBorder="1" applyAlignment="1">
      <alignment horizontal="center"/>
    </xf>
    <xf numFmtId="0" fontId="40" fillId="0" borderId="35" xfId="0" applyFont="1" applyFill="1" applyBorder="1" applyAlignment="1">
      <alignment horizontal="center"/>
    </xf>
    <xf numFmtId="0" fontId="40" fillId="9" borderId="42" xfId="0" applyFont="1" applyFill="1" applyBorder="1" applyAlignment="1">
      <alignment horizontal="center"/>
    </xf>
    <xf numFmtId="0" fontId="40" fillId="9" borderId="22" xfId="0" applyFont="1" applyFill="1" applyBorder="1" applyAlignment="1">
      <alignment horizontal="center"/>
    </xf>
    <xf numFmtId="0" fontId="40" fillId="9" borderId="56"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81" fillId="54" borderId="9" xfId="0" applyFont="1" applyFill="1" applyBorder="1" applyAlignment="1">
      <alignment horizontal="center" vertical="center" wrapText="1"/>
    </xf>
    <xf numFmtId="9" fontId="40" fillId="25" borderId="9" xfId="0" applyNumberFormat="1" applyFont="1" applyFill="1" applyBorder="1" applyAlignment="1">
      <alignment horizontal="center" vertical="center"/>
    </xf>
    <xf numFmtId="9" fontId="40" fillId="14" borderId="9" xfId="0" applyNumberFormat="1" applyFont="1" applyFill="1" applyBorder="1" applyAlignment="1">
      <alignment horizontal="center" vertical="center"/>
    </xf>
    <xf numFmtId="0" fontId="40" fillId="0" borderId="43" xfId="0" applyFont="1" applyBorder="1" applyAlignment="1">
      <alignment wrapText="1"/>
    </xf>
    <xf numFmtId="0" fontId="77" fillId="0" borderId="43" xfId="0" applyFont="1" applyBorder="1" applyAlignment="1">
      <alignment wrapText="1"/>
    </xf>
    <xf numFmtId="0" fontId="2" fillId="0" borderId="43" xfId="0" applyFont="1" applyBorder="1" applyAlignment="1">
      <alignment horizontal="left" wrapText="1"/>
    </xf>
    <xf numFmtId="0" fontId="2" fillId="0" borderId="43" xfId="0" applyFont="1" applyBorder="1" applyAlignment="1">
      <alignment wrapText="1"/>
    </xf>
    <xf numFmtId="0" fontId="40" fillId="0" borderId="43" xfId="0" applyFont="1" applyFill="1" applyBorder="1"/>
    <xf numFmtId="0" fontId="77" fillId="0" borderId="43" xfId="0" applyFont="1" applyBorder="1" applyAlignment="1">
      <alignment horizontal="left" wrapText="1"/>
    </xf>
    <xf numFmtId="0" fontId="40" fillId="0" borderId="43" xfId="0" applyFont="1" applyFill="1" applyBorder="1" applyAlignment="1">
      <alignment wrapText="1"/>
    </xf>
    <xf numFmtId="0" fontId="72" fillId="0" borderId="15" xfId="0" applyFont="1" applyFill="1" applyBorder="1" applyAlignment="1">
      <alignment horizontal="left" vertical="center"/>
    </xf>
    <xf numFmtId="0" fontId="64" fillId="0" borderId="9" xfId="0" applyFont="1" applyBorder="1" applyAlignment="1">
      <alignment horizontal="center" vertical="center" wrapText="1"/>
    </xf>
    <xf numFmtId="0" fontId="64" fillId="0" borderId="30" xfId="0" applyFont="1" applyBorder="1" applyAlignment="1">
      <alignment horizontal="center" vertical="center" wrapText="1"/>
    </xf>
    <xf numFmtId="0" fontId="85" fillId="27" borderId="43" xfId="0" applyFont="1" applyFill="1" applyBorder="1" applyAlignment="1">
      <alignment horizontal="right"/>
    </xf>
    <xf numFmtId="9" fontId="70" fillId="18" borderId="9" xfId="0" applyNumberFormat="1" applyFont="1" applyFill="1" applyBorder="1" applyAlignment="1">
      <alignment horizontal="center" vertical="center"/>
    </xf>
    <xf numFmtId="0" fontId="69" fillId="0" borderId="9" xfId="0" applyFont="1" applyBorder="1" applyAlignment="1">
      <alignment horizontal="center" wrapText="1"/>
    </xf>
    <xf numFmtId="0" fontId="40" fillId="0" borderId="49" xfId="0" applyFont="1" applyBorder="1" applyAlignment="1">
      <alignment horizontal="center" vertical="center"/>
    </xf>
    <xf numFmtId="9" fontId="70" fillId="18" borderId="9" xfId="0" applyNumberFormat="1" applyFont="1" applyFill="1" applyBorder="1"/>
    <xf numFmtId="9" fontId="70" fillId="18" borderId="30" xfId="0" applyNumberFormat="1" applyFont="1" applyFill="1" applyBorder="1"/>
    <xf numFmtId="9" fontId="70" fillId="18" borderId="48" xfId="0" applyNumberFormat="1" applyFont="1" applyFill="1" applyBorder="1" applyAlignment="1">
      <alignment horizontal="center" vertical="center"/>
    </xf>
    <xf numFmtId="9" fontId="70" fillId="18" borderId="68" xfId="0" applyNumberFormat="1" applyFont="1" applyFill="1" applyBorder="1" applyAlignment="1">
      <alignment horizontal="center" vertical="center"/>
    </xf>
    <xf numFmtId="0" fontId="139" fillId="9" borderId="0" xfId="0" applyFont="1" applyFill="1" applyBorder="1" applyAlignment="1">
      <alignment horizontal="right" vertical="center"/>
    </xf>
    <xf numFmtId="0" fontId="31" fillId="9" borderId="0" xfId="0" applyFont="1" applyFill="1" applyBorder="1" applyAlignment="1">
      <alignment horizontal="right" vertical="center"/>
    </xf>
    <xf numFmtId="0" fontId="38" fillId="0" borderId="56" xfId="0" applyFont="1" applyFill="1" applyBorder="1" applyAlignment="1">
      <alignment horizontal="center" vertical="center"/>
    </xf>
    <xf numFmtId="0" fontId="33" fillId="0" borderId="56" xfId="0" applyFont="1" applyFill="1" applyBorder="1" applyAlignment="1">
      <alignment horizontal="center" vertical="center" wrapText="1"/>
    </xf>
    <xf numFmtId="0" fontId="40" fillId="0" borderId="8" xfId="0" applyFont="1" applyFill="1" applyBorder="1" applyAlignment="1">
      <alignment horizontal="center" vertical="center"/>
    </xf>
    <xf numFmtId="0" fontId="40" fillId="14"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0" borderId="9" xfId="0" applyFont="1" applyFill="1" applyBorder="1" applyAlignment="1">
      <alignment horizontal="center" vertical="center" wrapText="1" readingOrder="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40" fillId="0" borderId="9"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25" borderId="9" xfId="0" applyFont="1" applyFill="1" applyBorder="1" applyAlignment="1">
      <alignment horizontal="center" vertical="center" wrapText="1" readingOrder="1"/>
    </xf>
    <xf numFmtId="0" fontId="69" fillId="0" borderId="9" xfId="0" applyFont="1" applyFill="1" applyBorder="1" applyAlignment="1">
      <alignment horizontal="center" vertical="center"/>
    </xf>
    <xf numFmtId="0" fontId="40" fillId="0" borderId="9" xfId="0" applyFont="1" applyFill="1" applyBorder="1" applyAlignment="1">
      <alignment horizontal="center" vertical="center"/>
    </xf>
    <xf numFmtId="0" fontId="40" fillId="0" borderId="9" xfId="0" applyFont="1" applyBorder="1" applyAlignment="1">
      <alignment horizontal="center"/>
    </xf>
    <xf numFmtId="0" fontId="64" fillId="51" borderId="9" xfId="0" applyFont="1" applyFill="1" applyBorder="1" applyAlignment="1"/>
    <xf numFmtId="0" fontId="40" fillId="0" borderId="35" xfId="0" applyFont="1" applyFill="1" applyBorder="1" applyAlignment="1">
      <alignment horizontal="center" vertical="center" wrapText="1"/>
    </xf>
    <xf numFmtId="0" fontId="38" fillId="22" borderId="9" xfId="0" applyFont="1" applyFill="1" applyBorder="1" applyAlignment="1">
      <alignment vertical="center"/>
    </xf>
    <xf numFmtId="49" fontId="40" fillId="0" borderId="9" xfId="0" applyNumberFormat="1" applyFont="1" applyFill="1" applyBorder="1" applyAlignment="1">
      <alignment horizontal="left" vertical="center" wrapText="1"/>
    </xf>
    <xf numFmtId="0" fontId="74" fillId="11" borderId="49"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69" fillId="0" borderId="9" xfId="0" applyFont="1" applyFill="1" applyBorder="1" applyAlignment="1">
      <alignment horizontal="center" vertical="center"/>
    </xf>
    <xf numFmtId="0" fontId="40" fillId="0" borderId="9"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0" fillId="0" borderId="153" xfId="0" applyFill="1" applyBorder="1"/>
    <xf numFmtId="0" fontId="40" fillId="0" borderId="152" xfId="0" applyFont="1" applyFill="1" applyBorder="1" applyAlignment="1">
      <alignment horizontal="center" vertical="center" wrapText="1"/>
    </xf>
    <xf numFmtId="0" fontId="42" fillId="0" borderId="9" xfId="0" applyFont="1" applyBorder="1" applyAlignment="1">
      <alignment horizontal="left" vertical="center" wrapText="1"/>
    </xf>
    <xf numFmtId="0" fontId="42" fillId="0" borderId="43" xfId="0" applyFont="1" applyBorder="1" applyAlignment="1">
      <alignment horizontal="left"/>
    </xf>
    <xf numFmtId="0" fontId="42" fillId="0" borderId="30" xfId="0" applyFont="1" applyBorder="1" applyAlignment="1">
      <alignment horizontal="left"/>
    </xf>
    <xf numFmtId="0" fontId="42" fillId="22" borderId="43" xfId="0" applyFont="1" applyFill="1" applyBorder="1" applyAlignment="1">
      <alignment horizontal="left" vertical="center"/>
    </xf>
    <xf numFmtId="0" fontId="42" fillId="0" borderId="30" xfId="0" applyFont="1" applyBorder="1" applyAlignment="1">
      <alignment horizontal="left" vertical="center"/>
    </xf>
    <xf numFmtId="0" fontId="42" fillId="0" borderId="43" xfId="0" applyFont="1" applyBorder="1" applyAlignment="1">
      <alignment horizontal="left" vertical="center"/>
    </xf>
    <xf numFmtId="0" fontId="42" fillId="0" borderId="43" xfId="0" applyFont="1" applyBorder="1" applyAlignment="1">
      <alignment horizontal="left" vertical="center" wrapText="1"/>
    </xf>
    <xf numFmtId="0" fontId="42" fillId="0" borderId="30" xfId="0" applyFont="1" applyBorder="1" applyAlignment="1">
      <alignment horizontal="left" vertical="center" wrapText="1"/>
    </xf>
    <xf numFmtId="0" fontId="42" fillId="0" borderId="9" xfId="0" applyFont="1" applyBorder="1" applyAlignment="1">
      <alignment horizontal="left"/>
    </xf>
    <xf numFmtId="0" fontId="42" fillId="9" borderId="0" xfId="0" applyFont="1" applyFill="1" applyBorder="1" applyAlignment="1"/>
    <xf numFmtId="0" fontId="42" fillId="0" borderId="9" xfId="0" applyFont="1" applyBorder="1" applyAlignment="1">
      <alignment horizontal="left" vertical="center"/>
    </xf>
    <xf numFmtId="0" fontId="42" fillId="0" borderId="9" xfId="0" applyFont="1" applyBorder="1"/>
    <xf numFmtId="0" fontId="69" fillId="0" borderId="9" xfId="0" applyFont="1" applyFill="1" applyBorder="1" applyAlignment="1">
      <alignment horizontal="center" vertical="center"/>
    </xf>
    <xf numFmtId="0" fontId="40" fillId="0" borderId="35" xfId="0" applyFont="1" applyFill="1" applyBorder="1" applyAlignment="1">
      <alignment horizontal="center" vertical="center" wrapText="1"/>
    </xf>
    <xf numFmtId="0" fontId="42" fillId="0" borderId="43" xfId="0" applyFont="1" applyBorder="1"/>
    <xf numFmtId="0" fontId="42" fillId="0" borderId="30" xfId="0" applyFont="1" applyBorder="1"/>
    <xf numFmtId="165" fontId="0" fillId="0" borderId="0" xfId="0" applyNumberFormat="1" applyFill="1"/>
    <xf numFmtId="165" fontId="0" fillId="0" borderId="0" xfId="0" applyNumberFormat="1"/>
    <xf numFmtId="165" fontId="201" fillId="0" borderId="0" xfId="0" applyNumberFormat="1" applyFont="1" applyFill="1"/>
    <xf numFmtId="0" fontId="43"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applyAlignment="1">
      <alignment horizontal="center"/>
    </xf>
    <xf numFmtId="0" fontId="42" fillId="0" borderId="0" xfId="0" applyFont="1" applyFill="1" applyBorder="1" applyAlignment="1">
      <alignment horizontal="center"/>
    </xf>
    <xf numFmtId="0" fontId="43" fillId="62" borderId="0" xfId="0" applyFont="1" applyFill="1" applyAlignment="1">
      <alignment horizontal="left"/>
    </xf>
    <xf numFmtId="0" fontId="16" fillId="62" borderId="0" xfId="0" applyFont="1" applyFill="1" applyBorder="1" applyAlignment="1">
      <alignment horizontal="left"/>
    </xf>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0" fontId="40" fillId="0" borderId="87" xfId="0" applyFont="1" applyFill="1" applyBorder="1" applyAlignment="1">
      <alignment horizontal="center" vertical="center"/>
    </xf>
    <xf numFmtId="0" fontId="40" fillId="0" borderId="55" xfId="0" applyFont="1" applyFill="1" applyBorder="1" applyAlignment="1">
      <alignment horizontal="center" vertical="center"/>
    </xf>
    <xf numFmtId="0" fontId="33" fillId="0" borderId="56" xfId="0" applyFont="1" applyFill="1" applyBorder="1" applyAlignment="1">
      <alignment vertical="center" wrapText="1"/>
    </xf>
    <xf numFmtId="0" fontId="33" fillId="60" borderId="9" xfId="0" applyFont="1" applyFill="1" applyBorder="1" applyAlignment="1">
      <alignment horizontal="center" vertical="center"/>
    </xf>
    <xf numFmtId="0" fontId="33" fillId="60" borderId="9" xfId="0" applyFont="1" applyFill="1" applyBorder="1" applyAlignment="1">
      <alignment horizontal="center" vertical="center" wrapText="1"/>
    </xf>
    <xf numFmtId="0" fontId="35" fillId="20" borderId="9" xfId="0" applyFont="1" applyFill="1" applyBorder="1" applyAlignment="1">
      <alignment horizontal="left" vertical="center" readingOrder="2"/>
    </xf>
    <xf numFmtId="0" fontId="35" fillId="20" borderId="9" xfId="0" applyFont="1" applyFill="1" applyBorder="1" applyAlignment="1">
      <alignment horizontal="center" vertical="center" readingOrder="2"/>
    </xf>
    <xf numFmtId="0" fontId="33" fillId="0" borderId="56" xfId="0" applyFont="1" applyFill="1" applyBorder="1" applyAlignment="1">
      <alignment horizontal="left" vertical="center" wrapText="1"/>
    </xf>
    <xf numFmtId="0" fontId="33" fillId="38" borderId="9" xfId="0" applyFont="1" applyFill="1" applyBorder="1" applyAlignment="1">
      <alignment horizontal="center" vertical="center" wrapText="1"/>
    </xf>
    <xf numFmtId="0" fontId="33" fillId="38" borderId="9" xfId="0" applyFont="1" applyFill="1" applyBorder="1" applyAlignment="1">
      <alignment horizontal="center" vertical="center"/>
    </xf>
    <xf numFmtId="0" fontId="42" fillId="65" borderId="19" xfId="0" applyFont="1" applyFill="1" applyBorder="1" applyAlignment="1">
      <alignment vertical="center"/>
    </xf>
    <xf numFmtId="0" fontId="42" fillId="65" borderId="18" xfId="0" applyFont="1" applyFill="1" applyBorder="1" applyAlignment="1">
      <alignment vertical="center"/>
    </xf>
    <xf numFmtId="0" fontId="63" fillId="65" borderId="6" xfId="0" applyFont="1" applyFill="1" applyBorder="1" applyAlignment="1">
      <alignment horizontal="center" vertical="center"/>
    </xf>
    <xf numFmtId="0" fontId="63" fillId="65" borderId="6" xfId="0" applyFont="1" applyFill="1" applyBorder="1" applyAlignment="1">
      <alignment horizontal="left" vertical="center"/>
    </xf>
    <xf numFmtId="0" fontId="63" fillId="61" borderId="6" xfId="0" applyFont="1" applyFill="1" applyBorder="1" applyAlignment="1">
      <alignment horizontal="left" vertical="center"/>
    </xf>
    <xf numFmtId="0" fontId="63" fillId="61" borderId="6" xfId="0" applyFont="1" applyFill="1" applyBorder="1" applyAlignment="1">
      <alignment horizontal="center" vertical="center"/>
    </xf>
    <xf numFmtId="0" fontId="64" fillId="68" borderId="6" xfId="0" applyFont="1" applyFill="1" applyBorder="1" applyAlignment="1">
      <alignment horizontal="left" vertical="center"/>
    </xf>
    <xf numFmtId="0" fontId="40" fillId="68" borderId="6" xfId="0" applyFont="1" applyFill="1" applyBorder="1" applyAlignment="1">
      <alignment horizontal="left" vertical="center" wrapText="1"/>
    </xf>
    <xf numFmtId="0" fontId="64" fillId="68" borderId="6" xfId="0" applyFont="1" applyFill="1" applyBorder="1" applyAlignment="1">
      <alignment vertical="center"/>
    </xf>
    <xf numFmtId="0" fontId="69" fillId="68" borderId="6" xfId="0" applyFont="1" applyFill="1" applyBorder="1" applyAlignment="1">
      <alignment horizontal="left" vertical="center" wrapText="1"/>
    </xf>
    <xf numFmtId="0" fontId="63" fillId="68" borderId="6" xfId="0" applyFont="1" applyFill="1" applyBorder="1" applyAlignment="1">
      <alignment horizontal="left" vertical="center"/>
    </xf>
    <xf numFmtId="0" fontId="63" fillId="68" borderId="6" xfId="0" applyFont="1" applyFill="1" applyBorder="1" applyAlignment="1">
      <alignment horizontal="center" vertical="center"/>
    </xf>
    <xf numFmtId="0" fontId="83" fillId="0" borderId="0" xfId="0" applyFont="1" applyFill="1" applyBorder="1" applyAlignment="1">
      <alignment horizontal="left" vertical="center" wrapText="1"/>
    </xf>
    <xf numFmtId="0" fontId="40" fillId="17" borderId="0" xfId="0" applyFont="1" applyFill="1" applyBorder="1" applyAlignment="1">
      <alignment horizontal="left" vertical="center" wrapText="1"/>
    </xf>
    <xf numFmtId="1" fontId="40" fillId="17" borderId="9" xfId="0" applyNumberFormat="1" applyFont="1" applyFill="1" applyBorder="1" applyAlignment="1">
      <alignment horizontal="center" vertical="center" wrapText="1"/>
    </xf>
    <xf numFmtId="0" fontId="83" fillId="17" borderId="0" xfId="0" applyFont="1" applyFill="1" applyBorder="1" applyAlignment="1">
      <alignment horizontal="left" vertical="center" wrapText="1"/>
    </xf>
    <xf numFmtId="0" fontId="83" fillId="67" borderId="0" xfId="0" applyFont="1" applyFill="1" applyBorder="1" applyAlignment="1">
      <alignment horizontal="left" vertical="center" wrapText="1"/>
    </xf>
    <xf numFmtId="0" fontId="40" fillId="67" borderId="0" xfId="0" applyFont="1" applyFill="1" applyBorder="1" applyAlignment="1">
      <alignment horizontal="left" vertical="center" wrapText="1"/>
    </xf>
    <xf numFmtId="0" fontId="64" fillId="64" borderId="70" xfId="0" applyFont="1" applyFill="1" applyBorder="1" applyAlignment="1">
      <alignment horizontal="center" vertical="center" wrapText="1"/>
    </xf>
    <xf numFmtId="0" fontId="64" fillId="64" borderId="56" xfId="0" applyFont="1" applyFill="1" applyBorder="1" applyAlignment="1">
      <alignment horizontal="center" vertical="center" wrapText="1"/>
    </xf>
    <xf numFmtId="0" fontId="64" fillId="64" borderId="87" xfId="0" applyFont="1" applyFill="1" applyBorder="1" applyAlignment="1">
      <alignment horizontal="center" vertical="center" wrapText="1"/>
    </xf>
    <xf numFmtId="0" fontId="64" fillId="64" borderId="42" xfId="0" applyFont="1" applyFill="1" applyBorder="1" applyAlignment="1">
      <alignment horizontal="center" vertical="center" wrapText="1"/>
    </xf>
    <xf numFmtId="0" fontId="64" fillId="64" borderId="22" xfId="0" applyFont="1" applyFill="1" applyBorder="1" applyAlignment="1">
      <alignment horizontal="center" vertical="center" wrapText="1"/>
    </xf>
    <xf numFmtId="0" fontId="64" fillId="64" borderId="55" xfId="0" applyFont="1" applyFill="1" applyBorder="1" applyAlignment="1">
      <alignment horizontal="center" vertical="center" wrapText="1"/>
    </xf>
    <xf numFmtId="0" fontId="40" fillId="0" borderId="9" xfId="0" applyFont="1" applyBorder="1" applyAlignment="1">
      <alignment horizontal="left"/>
    </xf>
    <xf numFmtId="44" fontId="40" fillId="0" borderId="9" xfId="0" applyNumberFormat="1" applyFont="1" applyBorder="1" applyAlignment="1">
      <alignment horizontal="center"/>
    </xf>
    <xf numFmtId="0" fontId="40" fillId="0" borderId="35" xfId="0" applyFont="1" applyBorder="1" applyAlignment="1">
      <alignment horizontal="left" vertical="center" wrapText="1"/>
    </xf>
    <xf numFmtId="0" fontId="40" fillId="0" borderId="24" xfId="0" applyFont="1" applyBorder="1" applyAlignment="1">
      <alignment horizontal="left" vertical="center" wrapText="1"/>
    </xf>
    <xf numFmtId="0" fontId="40" fillId="0" borderId="36" xfId="0" applyFont="1" applyBorder="1" applyAlignment="1">
      <alignment horizontal="left" vertical="center" wrapText="1"/>
    </xf>
    <xf numFmtId="44" fontId="40" fillId="0" borderId="35" xfId="0" applyNumberFormat="1" applyFont="1" applyBorder="1" applyAlignment="1">
      <alignment horizontal="left" vertical="center" wrapText="1"/>
    </xf>
    <xf numFmtId="44" fontId="40" fillId="0" borderId="36" xfId="0" applyNumberFormat="1" applyFont="1" applyBorder="1" applyAlignment="1">
      <alignment horizontal="left" vertical="center" wrapText="1"/>
    </xf>
    <xf numFmtId="0" fontId="40" fillId="22" borderId="9" xfId="0" applyFont="1" applyFill="1" applyBorder="1" applyAlignment="1">
      <alignment horizontal="left" vertical="center" wrapText="1"/>
    </xf>
    <xf numFmtId="44" fontId="40" fillId="0" borderId="9" xfId="0" applyNumberFormat="1" applyFont="1" applyBorder="1" applyAlignment="1">
      <alignment horizontal="left" vertical="center" wrapText="1"/>
    </xf>
    <xf numFmtId="0" fontId="40" fillId="0" borderId="9" xfId="0" applyFont="1" applyBorder="1" applyAlignment="1">
      <alignment horizontal="left" vertical="center" wrapText="1"/>
    </xf>
    <xf numFmtId="0" fontId="42" fillId="0" borderId="9" xfId="0" applyFont="1" applyBorder="1" applyAlignment="1">
      <alignment horizontal="left" vertical="center" wrapText="1"/>
    </xf>
    <xf numFmtId="0" fontId="40" fillId="0" borderId="14" xfId="0" applyFont="1" applyFill="1" applyBorder="1" applyAlignment="1">
      <alignment horizontal="left" vertical="center" wrapText="1"/>
    </xf>
    <xf numFmtId="0" fontId="40" fillId="0" borderId="52" xfId="0" applyFont="1" applyFill="1" applyBorder="1" applyAlignment="1">
      <alignment horizontal="left" vertical="center" wrapText="1"/>
    </xf>
    <xf numFmtId="0" fontId="40" fillId="0" borderId="53" xfId="0" applyFont="1" applyFill="1" applyBorder="1" applyAlignment="1">
      <alignment horizontal="left" vertical="center" wrapText="1"/>
    </xf>
    <xf numFmtId="0" fontId="40" fillId="0" borderId="15"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41" xfId="0" applyFont="1" applyFill="1" applyBorder="1" applyAlignment="1">
      <alignment horizontal="left" vertical="center" wrapText="1"/>
    </xf>
    <xf numFmtId="0" fontId="40" fillId="0" borderId="60" xfId="0" applyFont="1" applyFill="1" applyBorder="1" applyAlignment="1">
      <alignment horizontal="left" vertical="center" wrapText="1"/>
    </xf>
    <xf numFmtId="0" fontId="40" fillId="0" borderId="21" xfId="0" applyFont="1" applyFill="1" applyBorder="1" applyAlignment="1">
      <alignment horizontal="left" vertical="center" wrapText="1"/>
    </xf>
    <xf numFmtId="0" fontId="40" fillId="0" borderId="69"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60"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69" xfId="0" applyFont="1" applyFill="1" applyBorder="1" applyAlignment="1">
      <alignment horizontal="left" vertical="center" wrapText="1"/>
    </xf>
    <xf numFmtId="0" fontId="69" fillId="0" borderId="14" xfId="0" applyFont="1" applyFill="1" applyBorder="1" applyAlignment="1">
      <alignment horizontal="left" vertical="center" wrapText="1"/>
    </xf>
    <xf numFmtId="0" fontId="69" fillId="0" borderId="52" xfId="0" applyFont="1" applyFill="1" applyBorder="1" applyAlignment="1">
      <alignment horizontal="left" vertical="center" wrapText="1"/>
    </xf>
    <xf numFmtId="0" fontId="69" fillId="0" borderId="53" xfId="0" applyFont="1" applyFill="1" applyBorder="1" applyAlignment="1">
      <alignment horizontal="left" vertical="center" wrapText="1"/>
    </xf>
    <xf numFmtId="0" fontId="69" fillId="0" borderId="15" xfId="0" applyFont="1" applyFill="1" applyBorder="1" applyAlignment="1">
      <alignment horizontal="left" vertical="center" wrapText="1"/>
    </xf>
    <xf numFmtId="0" fontId="69" fillId="0" borderId="0" xfId="0" applyFont="1" applyFill="1" applyBorder="1" applyAlignment="1">
      <alignment horizontal="left" vertical="center" wrapText="1"/>
    </xf>
    <xf numFmtId="0" fontId="69" fillId="0" borderId="41" xfId="0" applyFont="1" applyFill="1" applyBorder="1" applyAlignment="1">
      <alignment horizontal="left" vertical="center" wrapText="1"/>
    </xf>
    <xf numFmtId="0" fontId="69" fillId="0" borderId="60" xfId="0" applyFont="1" applyFill="1" applyBorder="1" applyAlignment="1">
      <alignment horizontal="left" vertical="center" wrapText="1"/>
    </xf>
    <xf numFmtId="0" fontId="69" fillId="0" borderId="21" xfId="0" applyFont="1" applyFill="1" applyBorder="1" applyAlignment="1">
      <alignment horizontal="left" vertical="center" wrapText="1"/>
    </xf>
    <xf numFmtId="0" fontId="69" fillId="0" borderId="69" xfId="0" applyFont="1" applyFill="1" applyBorder="1" applyAlignment="1">
      <alignment horizontal="left" vertical="center" wrapText="1"/>
    </xf>
    <xf numFmtId="0" fontId="34" fillId="0" borderId="14" xfId="0" applyFont="1" applyFill="1" applyBorder="1" applyAlignment="1">
      <alignment horizontal="left" vertical="center" wrapText="1"/>
    </xf>
    <xf numFmtId="0" fontId="34" fillId="0" borderId="52" xfId="0" applyFont="1" applyFill="1" applyBorder="1" applyAlignment="1">
      <alignment horizontal="left" vertical="center" wrapText="1"/>
    </xf>
    <xf numFmtId="0" fontId="34" fillId="0" borderId="53" xfId="0" applyFont="1" applyFill="1" applyBorder="1" applyAlignment="1">
      <alignment horizontal="left" vertical="center" wrapText="1"/>
    </xf>
    <xf numFmtId="0" fontId="34" fillId="0" borderId="1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41" xfId="0" applyFont="1" applyFill="1" applyBorder="1" applyAlignment="1">
      <alignment horizontal="left" vertical="center" wrapText="1"/>
    </xf>
    <xf numFmtId="0" fontId="34" fillId="0" borderId="60" xfId="0" applyFont="1" applyFill="1" applyBorder="1" applyAlignment="1">
      <alignment horizontal="left" vertical="center" wrapText="1"/>
    </xf>
    <xf numFmtId="0" fontId="34" fillId="0" borderId="21" xfId="0" applyFont="1" applyFill="1" applyBorder="1" applyAlignment="1">
      <alignment horizontal="left" vertical="center" wrapText="1"/>
    </xf>
    <xf numFmtId="0" fontId="34" fillId="0" borderId="69" xfId="0" applyFont="1" applyFill="1" applyBorder="1" applyAlignment="1">
      <alignment horizontal="left" vertical="center" wrapText="1"/>
    </xf>
    <xf numFmtId="0" fontId="38" fillId="14" borderId="9" xfId="0" applyFont="1" applyFill="1" applyBorder="1" applyAlignment="1">
      <alignment vertical="center" wrapText="1"/>
    </xf>
    <xf numFmtId="0" fontId="38" fillId="39" borderId="9" xfId="0" applyFont="1" applyFill="1" applyBorder="1" applyAlignment="1">
      <alignment vertical="center" wrapText="1"/>
    </xf>
    <xf numFmtId="9" fontId="40" fillId="9" borderId="9" xfId="0" applyNumberFormat="1" applyFont="1" applyFill="1" applyBorder="1" applyAlignment="1">
      <alignment horizontal="center" vertical="center" wrapText="1"/>
    </xf>
    <xf numFmtId="0" fontId="42" fillId="0" borderId="9" xfId="0" applyFont="1" applyBorder="1" applyAlignment="1">
      <alignment vertical="center"/>
    </xf>
    <xf numFmtId="9" fontId="39" fillId="15" borderId="9" xfId="0" applyNumberFormat="1" applyFont="1" applyFill="1" applyBorder="1" applyAlignment="1">
      <alignment horizontal="center" vertical="center" wrapText="1"/>
    </xf>
    <xf numFmtId="0" fontId="69" fillId="9" borderId="0" xfId="0" applyFont="1" applyFill="1" applyBorder="1" applyAlignment="1">
      <alignment horizontal="center"/>
    </xf>
    <xf numFmtId="0" fontId="69" fillId="9" borderId="0" xfId="0" applyFont="1" applyFill="1" applyBorder="1" applyAlignment="1">
      <alignment horizontal="center" vertical="center" wrapText="1"/>
    </xf>
    <xf numFmtId="0" fontId="42" fillId="23" borderId="0" xfId="0" applyFont="1" applyFill="1" applyBorder="1" applyAlignment="1">
      <alignment horizontal="center" vertical="center" wrapText="1"/>
    </xf>
    <xf numFmtId="0" fontId="69" fillId="17" borderId="85" xfId="0" applyFont="1" applyFill="1" applyBorder="1" applyAlignment="1">
      <alignment horizontal="center" vertical="center" textRotation="90" wrapText="1"/>
    </xf>
    <xf numFmtId="0" fontId="69" fillId="17" borderId="29" xfId="0" applyFont="1" applyFill="1" applyBorder="1" applyAlignment="1">
      <alignment horizontal="center" vertical="center" textRotation="90" wrapText="1"/>
    </xf>
    <xf numFmtId="0" fontId="69" fillId="17" borderId="91" xfId="0" applyFont="1" applyFill="1" applyBorder="1" applyAlignment="1">
      <alignment horizontal="center" vertical="center" textRotation="90" wrapText="1"/>
    </xf>
    <xf numFmtId="0" fontId="40" fillId="16" borderId="19" xfId="0" applyFont="1" applyFill="1" applyBorder="1" applyAlignment="1">
      <alignment horizontal="center"/>
    </xf>
    <xf numFmtId="0" fontId="40" fillId="16" borderId="20" xfId="0" applyFont="1" applyFill="1" applyBorder="1" applyAlignment="1">
      <alignment horizontal="center"/>
    </xf>
    <xf numFmtId="0" fontId="40" fillId="16" borderId="18" xfId="0" applyFont="1" applyFill="1" applyBorder="1" applyAlignment="1">
      <alignment horizontal="center"/>
    </xf>
    <xf numFmtId="0" fontId="72" fillId="20" borderId="85" xfId="0" applyFont="1" applyFill="1" applyBorder="1" applyAlignment="1">
      <alignment horizontal="center" vertical="center" textRotation="90"/>
    </xf>
    <xf numFmtId="0" fontId="72" fillId="20" borderId="29" xfId="0" applyFont="1" applyFill="1" applyBorder="1" applyAlignment="1">
      <alignment horizontal="center" vertical="center" textRotation="90"/>
    </xf>
    <xf numFmtId="0" fontId="72" fillId="20" borderId="91" xfId="0" applyFont="1" applyFill="1" applyBorder="1" applyAlignment="1">
      <alignment horizontal="center" vertical="center" textRotation="90"/>
    </xf>
    <xf numFmtId="0" fontId="69" fillId="19" borderId="85" xfId="0" applyFont="1" applyFill="1" applyBorder="1" applyAlignment="1">
      <alignment horizontal="center" vertical="center" textRotation="90" wrapText="1"/>
    </xf>
    <xf numFmtId="0" fontId="69" fillId="19" borderId="29" xfId="0" applyFont="1" applyFill="1" applyBorder="1" applyAlignment="1">
      <alignment horizontal="center" vertical="center" textRotation="90" wrapText="1"/>
    </xf>
    <xf numFmtId="0" fontId="69" fillId="19" borderId="91" xfId="0" applyFont="1" applyFill="1" applyBorder="1" applyAlignment="1">
      <alignment horizontal="center" vertical="center" textRotation="90" wrapText="1"/>
    </xf>
    <xf numFmtId="0" fontId="69" fillId="12" borderId="16" xfId="0" applyFont="1" applyFill="1" applyBorder="1" applyAlignment="1">
      <alignment horizontal="left" vertical="center"/>
    </xf>
    <xf numFmtId="0" fontId="69" fillId="12" borderId="52" xfId="0" applyFont="1" applyFill="1" applyBorder="1" applyAlignment="1">
      <alignment horizontal="left" vertical="center"/>
    </xf>
    <xf numFmtId="0" fontId="69" fillId="12" borderId="72" xfId="0" applyFont="1" applyFill="1" applyBorder="1" applyAlignment="1">
      <alignment horizontal="left" vertical="center"/>
    </xf>
    <xf numFmtId="0" fontId="69" fillId="12" borderId="11" xfId="0" applyFont="1" applyFill="1" applyBorder="1" applyAlignment="1">
      <alignment horizontal="left" vertical="center"/>
    </xf>
    <xf numFmtId="0" fontId="69" fillId="12" borderId="12" xfId="0" applyFont="1" applyFill="1" applyBorder="1" applyAlignment="1">
      <alignment horizontal="left" vertical="center"/>
    </xf>
    <xf numFmtId="0" fontId="69" fillId="12" borderId="13" xfId="0" applyFont="1" applyFill="1" applyBorder="1" applyAlignment="1">
      <alignment horizontal="left" vertical="center"/>
    </xf>
    <xf numFmtId="0" fontId="69" fillId="21" borderId="85" xfId="0" applyFont="1" applyFill="1" applyBorder="1" applyAlignment="1">
      <alignment horizontal="center" vertical="center" textRotation="90"/>
    </xf>
    <xf numFmtId="0" fontId="42" fillId="0" borderId="29" xfId="0" applyFont="1" applyBorder="1" applyAlignment="1">
      <alignment horizontal="center"/>
    </xf>
    <xf numFmtId="0" fontId="42" fillId="0" borderId="91" xfId="0" applyFont="1" applyBorder="1" applyAlignment="1"/>
    <xf numFmtId="0" fontId="42" fillId="0" borderId="29" xfId="0" applyFont="1" applyBorder="1" applyAlignment="1"/>
    <xf numFmtId="0" fontId="39" fillId="11" borderId="19" xfId="0" applyFont="1" applyFill="1" applyBorder="1" applyAlignment="1">
      <alignment horizontal="center" vertical="center" wrapText="1"/>
    </xf>
    <xf numFmtId="0" fontId="39" fillId="11" borderId="20" xfId="0" applyFont="1" applyFill="1" applyBorder="1" applyAlignment="1">
      <alignment horizontal="center" vertical="center" wrapText="1"/>
    </xf>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85" fillId="41" borderId="21" xfId="0" applyFont="1" applyFill="1" applyBorder="1" applyAlignment="1">
      <alignment horizontal="center"/>
    </xf>
    <xf numFmtId="0" fontId="85" fillId="41" borderId="69" xfId="0" applyFont="1" applyFill="1" applyBorder="1" applyAlignment="1">
      <alignment horizontal="center"/>
    </xf>
    <xf numFmtId="0" fontId="69" fillId="21" borderId="16" xfId="0" applyFont="1" applyFill="1" applyBorder="1" applyAlignment="1">
      <alignment horizontal="left" vertical="top" wrapText="1"/>
    </xf>
    <xf numFmtId="0" fontId="69" fillId="21" borderId="52" xfId="0" applyFont="1" applyFill="1" applyBorder="1" applyAlignment="1">
      <alignment horizontal="left" vertical="top"/>
    </xf>
    <xf numFmtId="0" fontId="69" fillId="21" borderId="72" xfId="0" applyFont="1" applyFill="1" applyBorder="1" applyAlignment="1">
      <alignment horizontal="left" vertical="top"/>
    </xf>
    <xf numFmtId="0" fontId="40" fillId="11" borderId="19" xfId="0" applyFont="1" applyFill="1" applyBorder="1" applyAlignment="1">
      <alignment horizontal="center" wrapText="1"/>
    </xf>
    <xf numFmtId="0" fontId="40" fillId="11" borderId="20" xfId="0" applyFont="1" applyFill="1" applyBorder="1" applyAlignment="1">
      <alignment horizontal="center" wrapText="1"/>
    </xf>
    <xf numFmtId="0" fontId="40" fillId="11" borderId="18" xfId="0" applyFont="1" applyFill="1" applyBorder="1" applyAlignment="1">
      <alignment horizontal="center" wrapText="1"/>
    </xf>
    <xf numFmtId="0" fontId="40" fillId="10" borderId="19" xfId="0" applyFont="1" applyFill="1" applyBorder="1" applyAlignment="1">
      <alignment horizontal="center"/>
    </xf>
    <xf numFmtId="0" fontId="40" fillId="10" borderId="20" xfId="0" applyFont="1" applyFill="1" applyBorder="1" applyAlignment="1">
      <alignment horizontal="center"/>
    </xf>
    <xf numFmtId="0" fontId="40" fillId="10" borderId="18" xfId="0" applyFont="1" applyFill="1" applyBorder="1" applyAlignment="1">
      <alignment horizontal="center"/>
    </xf>
    <xf numFmtId="0" fontId="85" fillId="42" borderId="15" xfId="0" applyFont="1" applyFill="1" applyBorder="1" applyAlignment="1">
      <alignment horizontal="center"/>
    </xf>
    <xf numFmtId="0" fontId="85" fillId="42" borderId="0" xfId="0" applyFont="1" applyFill="1" applyBorder="1" applyAlignment="1">
      <alignment horizontal="center"/>
    </xf>
    <xf numFmtId="0" fontId="85" fillId="42" borderId="21" xfId="0" applyFont="1" applyFill="1" applyBorder="1" applyAlignment="1">
      <alignment horizontal="center"/>
    </xf>
    <xf numFmtId="0" fontId="85" fillId="42" borderId="51" xfId="0" applyFont="1" applyFill="1" applyBorder="1" applyAlignment="1">
      <alignment horizontal="center"/>
    </xf>
    <xf numFmtId="0" fontId="40" fillId="0" borderId="19" xfId="0" applyFont="1" applyFill="1" applyBorder="1" applyAlignment="1">
      <alignment horizontal="center"/>
    </xf>
    <xf numFmtId="0" fontId="40" fillId="0" borderId="20" xfId="0" applyFont="1" applyFill="1" applyBorder="1" applyAlignment="1">
      <alignment horizontal="center"/>
    </xf>
    <xf numFmtId="0" fontId="40" fillId="0" borderId="73" xfId="0" applyFont="1" applyFill="1" applyBorder="1" applyAlignment="1">
      <alignment horizontal="center"/>
    </xf>
    <xf numFmtId="0" fontId="69" fillId="21" borderId="85" xfId="0" applyFont="1" applyFill="1" applyBorder="1" applyAlignment="1">
      <alignment horizontal="center" vertical="center" textRotation="90" wrapText="1"/>
    </xf>
    <xf numFmtId="0" fontId="69" fillId="21" borderId="29" xfId="0" applyFont="1" applyFill="1" applyBorder="1" applyAlignment="1">
      <alignment horizontal="center" vertical="center" textRotation="90" wrapText="1"/>
    </xf>
    <xf numFmtId="0" fontId="69" fillId="21" borderId="91" xfId="0" applyFont="1" applyFill="1" applyBorder="1" applyAlignment="1">
      <alignment horizontal="center" vertical="center" textRotation="90" wrapText="1"/>
    </xf>
    <xf numFmtId="0" fontId="72" fillId="12" borderId="85" xfId="0" applyFont="1" applyFill="1" applyBorder="1" applyAlignment="1">
      <alignment horizontal="center" vertical="center" textRotation="90"/>
    </xf>
    <xf numFmtId="0" fontId="72" fillId="12" borderId="29" xfId="0" applyFont="1" applyFill="1" applyBorder="1" applyAlignment="1">
      <alignment horizontal="center" vertical="center" textRotation="90"/>
    </xf>
    <xf numFmtId="0" fontId="72" fillId="12" borderId="91" xfId="0" applyFont="1" applyFill="1" applyBorder="1" applyAlignment="1">
      <alignment horizontal="center" vertical="center" textRotation="90"/>
    </xf>
    <xf numFmtId="0" fontId="72" fillId="14" borderId="85" xfId="0" applyFont="1" applyFill="1" applyBorder="1" applyAlignment="1">
      <alignment horizontal="center" vertical="center" textRotation="90"/>
    </xf>
    <xf numFmtId="0" fontId="72" fillId="14" borderId="29" xfId="0" applyFont="1" applyFill="1" applyBorder="1" applyAlignment="1">
      <alignment horizontal="center" vertical="center" textRotation="90"/>
    </xf>
    <xf numFmtId="0" fontId="72" fillId="14" borderId="91" xfId="0" applyFont="1" applyFill="1" applyBorder="1" applyAlignment="1">
      <alignment horizontal="center" vertical="center" textRotation="90"/>
    </xf>
    <xf numFmtId="0" fontId="72" fillId="20" borderId="54" xfId="0" applyFont="1" applyFill="1" applyBorder="1" applyAlignment="1">
      <alignment horizontal="center" vertical="center" textRotation="90"/>
    </xf>
    <xf numFmtId="0" fontId="72" fillId="20" borderId="46" xfId="0" applyFont="1" applyFill="1" applyBorder="1" applyAlignment="1">
      <alignment horizontal="center" vertical="center" textRotation="90"/>
    </xf>
    <xf numFmtId="0" fontId="72" fillId="20" borderId="110" xfId="0" applyFont="1" applyFill="1" applyBorder="1" applyAlignment="1">
      <alignment horizontal="center" vertical="center" textRotation="90"/>
    </xf>
    <xf numFmtId="0" fontId="69" fillId="0" borderId="0" xfId="0" applyFont="1" applyFill="1" applyBorder="1" applyAlignment="1">
      <alignment vertical="top"/>
    </xf>
    <xf numFmtId="0" fontId="64" fillId="22" borderId="96" xfId="0" applyFont="1" applyFill="1" applyBorder="1" applyAlignment="1">
      <alignment horizontal="right"/>
    </xf>
    <xf numFmtId="0" fontId="64" fillId="22" borderId="97" xfId="0" applyFont="1" applyFill="1" applyBorder="1" applyAlignment="1">
      <alignment horizontal="right"/>
    </xf>
    <xf numFmtId="0" fontId="40" fillId="0" borderId="0" xfId="0" applyFont="1" applyFill="1" applyAlignment="1">
      <alignment vertical="top" wrapText="1"/>
    </xf>
    <xf numFmtId="0" fontId="40" fillId="0" borderId="0" xfId="0" applyFont="1" applyFill="1" applyAlignment="1">
      <alignment wrapText="1"/>
    </xf>
    <xf numFmtId="0" fontId="40" fillId="0" borderId="0" xfId="0" applyFont="1" applyFill="1" applyAlignment="1">
      <alignment horizontal="left" vertical="top" wrapText="1"/>
    </xf>
    <xf numFmtId="0" fontId="37" fillId="0" borderId="102" xfId="0" applyFont="1" applyFill="1" applyBorder="1"/>
    <xf numFmtId="0" fontId="38" fillId="11" borderId="9" xfId="0" applyFont="1" applyFill="1" applyBorder="1" applyAlignment="1">
      <alignment horizontal="center" vertical="center"/>
    </xf>
    <xf numFmtId="0" fontId="38" fillId="11" borderId="31" xfId="0" applyFont="1" applyFill="1" applyBorder="1" applyAlignment="1">
      <alignment horizontal="center" vertical="center"/>
    </xf>
    <xf numFmtId="0" fontId="71" fillId="24" borderId="96" xfId="0" applyFont="1" applyFill="1" applyBorder="1" applyAlignment="1">
      <alignment horizontal="left"/>
    </xf>
    <xf numFmtId="0" fontId="71" fillId="24" borderId="97" xfId="0" applyFont="1" applyFill="1" applyBorder="1" applyAlignment="1">
      <alignment horizontal="left"/>
    </xf>
    <xf numFmtId="0" fontId="71" fillId="24" borderId="78" xfId="0" applyFont="1" applyFill="1" applyBorder="1" applyAlignment="1">
      <alignment horizontal="left"/>
    </xf>
    <xf numFmtId="0" fontId="37" fillId="0" borderId="102" xfId="0" applyFont="1" applyFill="1" applyBorder="1" applyAlignment="1"/>
    <xf numFmtId="49" fontId="42" fillId="0" borderId="9" xfId="0" applyNumberFormat="1" applyFont="1" applyBorder="1" applyAlignment="1">
      <alignment horizontal="left" wrapText="1"/>
    </xf>
    <xf numFmtId="0" fontId="72" fillId="11" borderId="9" xfId="0" applyFont="1" applyFill="1" applyBorder="1" applyAlignment="1">
      <alignment horizontal="center" vertical="center" wrapText="1"/>
    </xf>
    <xf numFmtId="0" fontId="37" fillId="0" borderId="43" xfId="0" applyFont="1" applyBorder="1" applyAlignment="1">
      <alignment horizontal="left" vertical="center"/>
    </xf>
    <xf numFmtId="0" fontId="37" fillId="0" borderId="9" xfId="0" applyFont="1" applyBorder="1" applyAlignment="1">
      <alignment horizontal="left" vertical="center"/>
    </xf>
    <xf numFmtId="0" fontId="37" fillId="0" borderId="35" xfId="0" applyFont="1" applyBorder="1" applyAlignment="1">
      <alignment horizontal="left" vertical="center"/>
    </xf>
    <xf numFmtId="0" fontId="71" fillId="24" borderId="96" xfId="0" applyFont="1" applyFill="1" applyBorder="1" applyAlignment="1">
      <alignment horizontal="right"/>
    </xf>
    <xf numFmtId="0" fontId="71" fillId="24" borderId="97" xfId="0" applyFont="1" applyFill="1" applyBorder="1" applyAlignment="1">
      <alignment horizontal="right"/>
    </xf>
    <xf numFmtId="0" fontId="71" fillId="24" borderId="78" xfId="0" applyFont="1" applyFill="1" applyBorder="1" applyAlignment="1">
      <alignment horizontal="right"/>
    </xf>
    <xf numFmtId="0" fontId="74" fillId="58" borderId="9" xfId="0" applyFont="1" applyFill="1" applyBorder="1" applyAlignment="1">
      <alignment horizontal="center"/>
    </xf>
    <xf numFmtId="0" fontId="42" fillId="58" borderId="9" xfId="0" applyFont="1" applyFill="1" applyBorder="1" applyAlignment="1">
      <alignment horizontal="center"/>
    </xf>
    <xf numFmtId="0" fontId="65" fillId="58" borderId="9" xfId="0" applyFont="1" applyFill="1" applyBorder="1" applyAlignment="1">
      <alignment horizontal="center"/>
    </xf>
    <xf numFmtId="0" fontId="119" fillId="24" borderId="5" xfId="0" applyFont="1" applyFill="1" applyBorder="1" applyAlignment="1">
      <alignment horizontal="center" vertical="center"/>
    </xf>
    <xf numFmtId="0" fontId="119" fillId="24" borderId="0" xfId="0" applyFont="1" applyFill="1" applyBorder="1" applyAlignment="1">
      <alignment horizontal="center" vertical="center"/>
    </xf>
    <xf numFmtId="0" fontId="119" fillId="24" borderId="4" xfId="0" applyFont="1" applyFill="1" applyBorder="1" applyAlignment="1">
      <alignment horizontal="center" vertical="center"/>
    </xf>
    <xf numFmtId="0" fontId="38" fillId="11" borderId="43" xfId="0" applyFont="1" applyFill="1" applyBorder="1" applyAlignment="1">
      <alignment horizontal="center" vertical="center"/>
    </xf>
    <xf numFmtId="49" fontId="42" fillId="0" borderId="9" xfId="0" applyNumberFormat="1" applyFont="1" applyBorder="1" applyAlignment="1">
      <alignment vertical="center" wrapText="1"/>
    </xf>
    <xf numFmtId="0" fontId="64" fillId="21" borderId="5" xfId="0" applyFont="1" applyFill="1" applyBorder="1" applyAlignment="1">
      <alignment horizontal="left"/>
    </xf>
    <xf numFmtId="0" fontId="64" fillId="21" borderId="0" xfId="0" applyFont="1" applyFill="1" applyBorder="1" applyAlignment="1">
      <alignment horizontal="left"/>
    </xf>
    <xf numFmtId="0" fontId="42" fillId="21" borderId="0" xfId="0" applyFont="1" applyFill="1" applyBorder="1" applyAlignment="1"/>
    <xf numFmtId="0" fontId="64" fillId="58" borderId="5" xfId="0" applyFont="1" applyFill="1" applyBorder="1" applyAlignment="1">
      <alignment horizontal="left"/>
    </xf>
    <xf numFmtId="0" fontId="64" fillId="58" borderId="0" xfId="0" applyFont="1" applyFill="1" applyBorder="1" applyAlignment="1">
      <alignment horizontal="left"/>
    </xf>
    <xf numFmtId="0" fontId="42" fillId="58" borderId="0" xfId="0" applyFont="1" applyFill="1" applyBorder="1" applyAlignment="1"/>
    <xf numFmtId="0" fontId="38" fillId="11" borderId="35" xfId="0" applyFont="1" applyFill="1" applyBorder="1" applyAlignment="1">
      <alignment horizontal="left" vertical="center" wrapText="1"/>
    </xf>
    <xf numFmtId="0" fontId="42" fillId="0" borderId="24" xfId="0" applyFont="1" applyBorder="1" applyAlignment="1">
      <alignment vertical="center" wrapText="1"/>
    </xf>
    <xf numFmtId="0" fontId="42" fillId="0" borderId="36" xfId="0" applyFont="1" applyBorder="1" applyAlignment="1">
      <alignment vertical="center" wrapText="1"/>
    </xf>
    <xf numFmtId="0" fontId="37" fillId="0" borderId="84" xfId="0" applyFont="1" applyBorder="1" applyAlignment="1">
      <alignment horizontal="left" vertical="center"/>
    </xf>
    <xf numFmtId="0" fontId="37" fillId="0" borderId="8" xfId="0" applyFont="1" applyBorder="1" applyAlignment="1">
      <alignment horizontal="left" vertical="center"/>
    </xf>
    <xf numFmtId="0" fontId="37" fillId="0" borderId="42" xfId="0" applyFont="1" applyBorder="1" applyAlignment="1">
      <alignment horizontal="left" vertical="center"/>
    </xf>
    <xf numFmtId="0" fontId="37" fillId="0" borderId="77" xfId="0" applyFont="1" applyBorder="1" applyAlignment="1">
      <alignment horizontal="left" vertical="center"/>
    </xf>
    <xf numFmtId="0" fontId="37" fillId="0" borderId="48" xfId="0" applyFont="1" applyBorder="1" applyAlignment="1">
      <alignment horizontal="left" vertical="center"/>
    </xf>
    <xf numFmtId="0" fontId="37" fillId="0" borderId="66" xfId="0" applyFont="1" applyBorder="1" applyAlignment="1">
      <alignment horizontal="left" vertical="center"/>
    </xf>
    <xf numFmtId="49" fontId="42" fillId="0" borderId="9" xfId="0" applyNumberFormat="1" applyFont="1" applyFill="1" applyBorder="1" applyAlignment="1">
      <alignment horizontal="left" vertical="center" wrapText="1"/>
    </xf>
    <xf numFmtId="49" fontId="42" fillId="0" borderId="30" xfId="0" applyNumberFormat="1" applyFont="1" applyFill="1" applyBorder="1" applyAlignment="1">
      <alignment horizontal="left" vertical="center" wrapText="1"/>
    </xf>
    <xf numFmtId="0" fontId="42" fillId="0" borderId="9" xfId="0" applyFont="1" applyBorder="1" applyAlignment="1">
      <alignment vertical="center" wrapText="1"/>
    </xf>
    <xf numFmtId="0" fontId="42" fillId="0" borderId="30" xfId="0" applyFont="1" applyBorder="1" applyAlignment="1">
      <alignment vertical="center" wrapText="1"/>
    </xf>
    <xf numFmtId="0" fontId="38" fillId="11" borderId="9" xfId="0" applyFont="1" applyFill="1" applyBorder="1" applyAlignment="1">
      <alignment vertical="center" wrapText="1"/>
    </xf>
    <xf numFmtId="0" fontId="38" fillId="78" borderId="9" xfId="0" applyFont="1" applyFill="1" applyBorder="1" applyAlignment="1">
      <alignment vertical="center" wrapText="1"/>
    </xf>
    <xf numFmtId="0" fontId="42" fillId="78" borderId="9" xfId="0" applyFont="1" applyFill="1" applyBorder="1" applyAlignment="1">
      <alignment vertical="center" wrapText="1"/>
    </xf>
    <xf numFmtId="0" fontId="42" fillId="78" borderId="30" xfId="0" applyFont="1" applyFill="1" applyBorder="1" applyAlignment="1">
      <alignment vertical="center" wrapText="1"/>
    </xf>
    <xf numFmtId="49" fontId="42" fillId="0" borderId="30" xfId="0" applyNumberFormat="1" applyFont="1" applyBorder="1" applyAlignment="1">
      <alignment vertical="center" wrapText="1"/>
    </xf>
    <xf numFmtId="0" fontId="74" fillId="11" borderId="9" xfId="0" applyFont="1" applyFill="1" applyBorder="1" applyAlignment="1">
      <alignment horizontal="center" vertical="center" wrapText="1"/>
    </xf>
    <xf numFmtId="0" fontId="74" fillId="11" borderId="30" xfId="0" applyFont="1" applyFill="1" applyBorder="1" applyAlignment="1">
      <alignment horizontal="center" vertical="center" wrapText="1"/>
    </xf>
    <xf numFmtId="49" fontId="37" fillId="0" borderId="22" xfId="0" applyNumberFormat="1" applyFont="1" applyBorder="1" applyAlignment="1">
      <alignment horizontal="left" vertical="center" wrapText="1"/>
    </xf>
    <xf numFmtId="49" fontId="37" fillId="0" borderId="89" xfId="0" applyNumberFormat="1" applyFont="1" applyBorder="1" applyAlignment="1">
      <alignment horizontal="left" vertical="center" wrapText="1"/>
    </xf>
    <xf numFmtId="49" fontId="37" fillId="0" borderId="24" xfId="0" applyNumberFormat="1" applyFont="1" applyBorder="1" applyAlignment="1">
      <alignment horizontal="left" vertical="center" wrapText="1"/>
    </xf>
    <xf numFmtId="49" fontId="37" fillId="0" borderId="44" xfId="0" applyNumberFormat="1" applyFont="1" applyBorder="1" applyAlignment="1">
      <alignment horizontal="left" vertical="center" wrapText="1"/>
    </xf>
    <xf numFmtId="0" fontId="40" fillId="0" borderId="35" xfId="0" applyFont="1" applyFill="1" applyBorder="1" applyAlignment="1"/>
    <xf numFmtId="0" fontId="40" fillId="0" borderId="24" xfId="0" applyFont="1" applyFill="1" applyBorder="1" applyAlignment="1"/>
    <xf numFmtId="0" fontId="40" fillId="0" borderId="36" xfId="0" applyFont="1" applyFill="1" applyBorder="1" applyAlignment="1"/>
    <xf numFmtId="0" fontId="76" fillId="0" borderId="35" xfId="0" applyFont="1" applyFill="1" applyBorder="1" applyAlignment="1">
      <alignment horizontal="left" vertical="center"/>
    </xf>
    <xf numFmtId="0" fontId="76" fillId="0" borderId="24" xfId="0" applyFont="1" applyFill="1" applyBorder="1" applyAlignment="1">
      <alignment horizontal="left" vertical="center"/>
    </xf>
    <xf numFmtId="0" fontId="76" fillId="0" borderId="44" xfId="0" applyFont="1" applyFill="1" applyBorder="1" applyAlignment="1">
      <alignment horizontal="left" vertical="center"/>
    </xf>
    <xf numFmtId="0" fontId="77" fillId="0" borderId="9" xfId="0" applyFont="1" applyFill="1" applyBorder="1" applyAlignment="1">
      <alignment horizontal="center" vertical="center"/>
    </xf>
    <xf numFmtId="0" fontId="78" fillId="0" borderId="9" xfId="0" applyFont="1" applyFill="1" applyBorder="1" applyAlignment="1"/>
    <xf numFmtId="49" fontId="40" fillId="0" borderId="75" xfId="0" applyNumberFormat="1" applyFont="1" applyFill="1" applyBorder="1" applyAlignment="1">
      <alignment horizontal="left" vertical="center" wrapText="1"/>
    </xf>
    <xf numFmtId="49" fontId="40" fillId="0" borderId="56" xfId="0" applyNumberFormat="1" applyFont="1" applyFill="1" applyBorder="1" applyAlignment="1">
      <alignment horizontal="left" vertical="center" wrapText="1"/>
    </xf>
    <xf numFmtId="49" fontId="40" fillId="0" borderId="45" xfId="0" applyNumberFormat="1" applyFont="1" applyFill="1" applyBorder="1" applyAlignment="1">
      <alignment horizontal="left" vertical="center" wrapText="1"/>
    </xf>
    <xf numFmtId="49" fontId="40" fillId="0" borderId="5" xfId="0" applyNumberFormat="1" applyFont="1" applyFill="1" applyBorder="1" applyAlignment="1">
      <alignment horizontal="left" vertical="center" wrapText="1"/>
    </xf>
    <xf numFmtId="49" fontId="40" fillId="0" borderId="0" xfId="0" applyNumberFormat="1" applyFont="1" applyFill="1" applyBorder="1" applyAlignment="1">
      <alignment horizontal="left" vertical="center" wrapText="1"/>
    </xf>
    <xf numFmtId="49" fontId="40" fillId="0" borderId="4" xfId="0" applyNumberFormat="1" applyFont="1" applyFill="1" applyBorder="1" applyAlignment="1">
      <alignment horizontal="left" vertical="center" wrapText="1"/>
    </xf>
    <xf numFmtId="49" fontId="40" fillId="0" borderId="23" xfId="0" applyNumberFormat="1" applyFont="1" applyFill="1" applyBorder="1" applyAlignment="1">
      <alignment horizontal="left" vertical="center" wrapText="1"/>
    </xf>
    <xf numFmtId="49" fontId="40" fillId="0" borderId="22" xfId="0" applyNumberFormat="1" applyFont="1" applyFill="1" applyBorder="1" applyAlignment="1">
      <alignment horizontal="left" vertical="center" wrapText="1"/>
    </xf>
    <xf numFmtId="49" fontId="40" fillId="0" borderId="89" xfId="0" applyNumberFormat="1" applyFont="1" applyFill="1" applyBorder="1" applyAlignment="1">
      <alignment horizontal="left" vertical="center" wrapText="1"/>
    </xf>
    <xf numFmtId="49" fontId="37" fillId="0" borderId="65" xfId="0" applyNumberFormat="1" applyFont="1" applyBorder="1" applyAlignment="1">
      <alignment horizontal="left" vertical="center" wrapText="1"/>
    </xf>
    <xf numFmtId="49" fontId="37" fillId="0" borderId="112" xfId="0" applyNumberFormat="1" applyFont="1" applyBorder="1" applyAlignment="1">
      <alignment horizontal="left" vertical="center" wrapText="1"/>
    </xf>
    <xf numFmtId="0" fontId="78" fillId="0" borderId="35" xfId="0" applyFont="1" applyFill="1" applyBorder="1" applyAlignment="1"/>
    <xf numFmtId="0" fontId="78" fillId="0" borderId="24" xfId="0" applyFont="1" applyFill="1" applyBorder="1" applyAlignment="1"/>
    <xf numFmtId="0" fontId="78" fillId="0" borderId="36" xfId="0" applyFont="1" applyFill="1" applyBorder="1" applyAlignment="1"/>
    <xf numFmtId="0" fontId="38" fillId="11" borderId="9" xfId="0" applyFont="1" applyFill="1" applyBorder="1" applyAlignment="1">
      <alignment horizontal="left" vertical="center" wrapText="1"/>
    </xf>
    <xf numFmtId="0" fontId="72" fillId="14" borderId="12" xfId="0" applyFont="1" applyFill="1" applyBorder="1" applyAlignment="1"/>
    <xf numFmtId="0" fontId="81" fillId="15" borderId="43" xfId="0" applyNumberFormat="1" applyFont="1" applyFill="1" applyBorder="1" applyAlignment="1">
      <alignment horizontal="left" vertical="center" wrapText="1"/>
    </xf>
    <xf numFmtId="0" fontId="81" fillId="15" borderId="9" xfId="0" applyNumberFormat="1" applyFont="1" applyFill="1" applyBorder="1" applyAlignment="1">
      <alignment horizontal="left" vertical="center" wrapText="1"/>
    </xf>
    <xf numFmtId="0" fontId="64" fillId="9" borderId="9" xfId="0" applyFont="1" applyFill="1" applyBorder="1" applyAlignment="1">
      <alignment horizontal="center" vertical="center"/>
    </xf>
    <xf numFmtId="0" fontId="85" fillId="42" borderId="96" xfId="0" applyFont="1" applyFill="1" applyBorder="1" applyAlignment="1">
      <alignment horizontal="right" vertical="center"/>
    </xf>
    <xf numFmtId="0" fontId="85" fillId="42" borderId="97" xfId="0" applyFont="1" applyFill="1" applyBorder="1" applyAlignment="1">
      <alignment horizontal="right" vertical="center"/>
    </xf>
    <xf numFmtId="0" fontId="85" fillId="42" borderId="78" xfId="0" applyFont="1" applyFill="1" applyBorder="1" applyAlignment="1">
      <alignment horizontal="right" vertical="center"/>
    </xf>
    <xf numFmtId="0" fontId="65" fillId="9" borderId="84" xfId="0" applyFont="1" applyFill="1" applyBorder="1" applyAlignment="1">
      <alignment horizontal="center" vertical="center" wrapText="1"/>
    </xf>
    <xf numFmtId="0" fontId="65" fillId="9" borderId="8" xfId="0" applyFont="1" applyFill="1" applyBorder="1" applyAlignment="1">
      <alignment horizontal="center" vertical="center" wrapText="1"/>
    </xf>
    <xf numFmtId="0" fontId="69" fillId="12" borderId="5" xfId="0" applyFont="1" applyFill="1" applyBorder="1" applyAlignment="1">
      <alignment horizontal="right"/>
    </xf>
    <xf numFmtId="0" fontId="39" fillId="12" borderId="0" xfId="0" applyFont="1" applyFill="1" applyBorder="1" applyAlignment="1">
      <alignment horizontal="right"/>
    </xf>
    <xf numFmtId="0" fontId="42" fillId="12" borderId="0" xfId="0" applyFont="1" applyFill="1" applyBorder="1" applyAlignment="1">
      <alignment horizontal="center"/>
    </xf>
    <xf numFmtId="0" fontId="72" fillId="15" borderId="9" xfId="0" applyFont="1" applyFill="1" applyBorder="1" applyAlignment="1">
      <alignment horizontal="center" vertical="center" textRotation="90" wrapText="1"/>
    </xf>
    <xf numFmtId="0" fontId="72" fillId="15" borderId="9" xfId="0" applyFont="1" applyFill="1" applyBorder="1" applyAlignment="1">
      <alignment horizontal="center" vertical="center" textRotation="90"/>
    </xf>
    <xf numFmtId="0" fontId="74" fillId="0" borderId="0" xfId="0" applyFont="1" applyBorder="1" applyAlignment="1">
      <alignment horizontal="right"/>
    </xf>
    <xf numFmtId="0" fontId="39" fillId="0" borderId="0" xfId="0" applyFont="1" applyBorder="1" applyAlignment="1">
      <alignment horizontal="right"/>
    </xf>
    <xf numFmtId="0" fontId="39" fillId="0" borderId="88" xfId="0" applyFont="1" applyBorder="1" applyAlignment="1">
      <alignment horizontal="right"/>
    </xf>
    <xf numFmtId="0" fontId="38" fillId="15" borderId="9" xfId="0" applyFont="1" applyFill="1" applyBorder="1" applyAlignment="1">
      <alignment horizontal="left" vertical="center"/>
    </xf>
    <xf numFmtId="0" fontId="42" fillId="0" borderId="9" xfId="0" applyFont="1" applyBorder="1" applyAlignment="1">
      <alignment horizontal="left"/>
    </xf>
    <xf numFmtId="0" fontId="40" fillId="9" borderId="35"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88" fillId="16" borderId="75" xfId="0" applyFont="1" applyFill="1" applyBorder="1" applyAlignment="1">
      <alignment horizontal="center" vertical="center" readingOrder="1"/>
    </xf>
    <xf numFmtId="0" fontId="88" fillId="16" borderId="5" xfId="0" applyFont="1" applyFill="1" applyBorder="1" applyAlignment="1">
      <alignment horizontal="center" vertical="center" readingOrder="1"/>
    </xf>
    <xf numFmtId="0" fontId="88" fillId="16" borderId="23" xfId="0" applyFont="1" applyFill="1" applyBorder="1" applyAlignment="1">
      <alignment horizontal="center" vertical="center" readingOrder="1"/>
    </xf>
    <xf numFmtId="0" fontId="40" fillId="0" borderId="35" xfId="0" applyFont="1" applyBorder="1" applyAlignment="1"/>
    <xf numFmtId="0" fontId="40" fillId="0" borderId="24" xfId="0" applyFont="1" applyBorder="1" applyAlignment="1"/>
    <xf numFmtId="0" fontId="40" fillId="0" borderId="36" xfId="0" applyFont="1" applyBorder="1" applyAlignment="1"/>
    <xf numFmtId="0" fontId="88" fillId="17" borderId="75" xfId="0" applyFont="1" applyFill="1" applyBorder="1" applyAlignment="1">
      <alignment horizontal="center" vertical="center" readingOrder="1"/>
    </xf>
    <xf numFmtId="0" fontId="88" fillId="17" borderId="5" xfId="0" applyFont="1" applyFill="1" applyBorder="1" applyAlignment="1">
      <alignment horizontal="center" vertical="center" readingOrder="1"/>
    </xf>
    <xf numFmtId="0" fontId="88" fillId="17" borderId="23" xfId="0" applyFont="1" applyFill="1" applyBorder="1" applyAlignment="1">
      <alignment horizontal="center" vertical="center" readingOrder="1"/>
    </xf>
    <xf numFmtId="0" fontId="88" fillId="0" borderId="23" xfId="0" applyFont="1" applyBorder="1" applyAlignment="1">
      <alignment horizontal="left" vertical="center" wrapText="1" readingOrder="1"/>
    </xf>
    <xf numFmtId="0" fontId="88" fillId="0" borderId="22" xfId="0" applyFont="1" applyBorder="1" applyAlignment="1">
      <alignment horizontal="left" vertical="center" wrapText="1" readingOrder="1"/>
    </xf>
    <xf numFmtId="49" fontId="42" fillId="0" borderId="75" xfId="0" applyNumberFormat="1" applyFont="1" applyBorder="1" applyAlignment="1">
      <alignment horizontal="left" vertical="center" wrapText="1"/>
    </xf>
    <xf numFmtId="49" fontId="42" fillId="0" borderId="56" xfId="0" applyNumberFormat="1" applyFont="1" applyBorder="1" applyAlignment="1">
      <alignment horizontal="left" vertical="center" wrapText="1"/>
    </xf>
    <xf numFmtId="49" fontId="42" fillId="0" borderId="87" xfId="0" applyNumberFormat="1" applyFont="1" applyBorder="1" applyAlignment="1">
      <alignment horizontal="left" vertical="center" wrapText="1"/>
    </xf>
    <xf numFmtId="49" fontId="42" fillId="0" borderId="5" xfId="0" applyNumberFormat="1" applyFont="1" applyBorder="1" applyAlignment="1">
      <alignment horizontal="left" vertical="center" wrapText="1"/>
    </xf>
    <xf numFmtId="49" fontId="42" fillId="0" borderId="0" xfId="0" applyNumberFormat="1" applyFont="1" applyBorder="1" applyAlignment="1">
      <alignment horizontal="left" vertical="center" wrapText="1"/>
    </xf>
    <xf numFmtId="49" fontId="42" fillId="0" borderId="88" xfId="0" applyNumberFormat="1" applyFont="1" applyBorder="1" applyAlignment="1">
      <alignment horizontal="left" vertical="center" wrapText="1"/>
    </xf>
    <xf numFmtId="49" fontId="42" fillId="0" borderId="23" xfId="0" applyNumberFormat="1" applyFont="1" applyBorder="1" applyAlignment="1">
      <alignment horizontal="left" vertical="center" wrapText="1"/>
    </xf>
    <xf numFmtId="49" fontId="42" fillId="0" borderId="22" xfId="0" applyNumberFormat="1" applyFont="1" applyBorder="1" applyAlignment="1">
      <alignment horizontal="left" vertical="center" wrapText="1"/>
    </xf>
    <xf numFmtId="49" fontId="42" fillId="0" borderId="55" xfId="0" applyNumberFormat="1" applyFont="1" applyBorder="1" applyAlignment="1">
      <alignment horizontal="left" vertical="center" wrapText="1"/>
    </xf>
    <xf numFmtId="0" fontId="42" fillId="25" borderId="119" xfId="0" applyFont="1" applyFill="1" applyBorder="1"/>
    <xf numFmtId="0" fontId="42" fillId="25" borderId="70" xfId="0" applyFont="1" applyFill="1" applyBorder="1"/>
    <xf numFmtId="0" fontId="42" fillId="14" borderId="84" xfId="0" applyFont="1" applyFill="1" applyBorder="1"/>
    <xf numFmtId="0" fontId="42" fillId="14" borderId="42" xfId="0" applyFont="1" applyFill="1" applyBorder="1"/>
    <xf numFmtId="0" fontId="33" fillId="0" borderId="43" xfId="0" applyFont="1" applyBorder="1" applyAlignment="1">
      <alignment horizontal="center" vertical="center" wrapText="1" readingOrder="1"/>
    </xf>
    <xf numFmtId="0" fontId="33" fillId="0" borderId="9" xfId="0" applyFont="1" applyBorder="1" applyAlignment="1">
      <alignment horizontal="center" vertical="center" wrapText="1" readingOrder="1"/>
    </xf>
    <xf numFmtId="0" fontId="38" fillId="0" borderId="9" xfId="0" applyFont="1" applyBorder="1" applyAlignment="1">
      <alignment horizontal="center" vertical="center" wrapText="1"/>
    </xf>
    <xf numFmtId="0" fontId="88" fillId="0" borderId="87" xfId="0" applyFont="1" applyFill="1" applyBorder="1" applyAlignment="1">
      <alignment horizontal="center" vertical="center" wrapText="1" readingOrder="1"/>
    </xf>
    <xf numFmtId="0" fontId="88" fillId="0" borderId="88" xfId="0" applyFont="1" applyFill="1" applyBorder="1" applyAlignment="1">
      <alignment horizontal="center" vertical="center" wrapText="1" readingOrder="1"/>
    </xf>
    <xf numFmtId="0" fontId="88" fillId="0" borderId="55" xfId="0" applyFont="1" applyFill="1" applyBorder="1" applyAlignment="1">
      <alignment horizontal="center" vertical="center" wrapText="1" readingOrder="1"/>
    </xf>
    <xf numFmtId="0" fontId="88" fillId="0" borderId="31" xfId="0" applyFont="1" applyFill="1" applyBorder="1" applyAlignment="1">
      <alignment horizontal="center" vertical="center" wrapText="1" readingOrder="1"/>
    </xf>
    <xf numFmtId="0" fontId="88" fillId="0" borderId="49" xfId="0" applyFont="1" applyFill="1" applyBorder="1" applyAlignment="1">
      <alignment horizontal="center" vertical="center" wrapText="1" readingOrder="1"/>
    </xf>
    <xf numFmtId="0" fontId="88" fillId="0" borderId="8" xfId="0" applyFont="1" applyFill="1" applyBorder="1" applyAlignment="1">
      <alignment horizontal="center" vertical="center" wrapText="1" readingOrder="1"/>
    </xf>
    <xf numFmtId="0" fontId="64" fillId="9" borderId="12" xfId="0" applyFont="1" applyFill="1" applyBorder="1" applyAlignment="1">
      <alignment vertical="center" wrapText="1"/>
    </xf>
    <xf numFmtId="0" fontId="75" fillId="9" borderId="0" xfId="0" applyFont="1" applyFill="1" applyBorder="1" applyAlignment="1">
      <alignment horizontal="right" vertical="center" wrapText="1" readingOrder="1"/>
    </xf>
    <xf numFmtId="0" fontId="88" fillId="0" borderId="70" xfId="0" applyFont="1" applyFill="1" applyBorder="1" applyAlignment="1">
      <alignment horizontal="center" vertical="center" wrapText="1" readingOrder="1"/>
    </xf>
    <xf numFmtId="0" fontId="88" fillId="0" borderId="40" xfId="0" applyFont="1" applyFill="1" applyBorder="1" applyAlignment="1">
      <alignment horizontal="center" vertical="center" wrapText="1" readingOrder="1"/>
    </xf>
    <xf numFmtId="0" fontId="88" fillId="0" borderId="42" xfId="0" applyFont="1" applyFill="1" applyBorder="1" applyAlignment="1">
      <alignment horizontal="center" vertical="center" wrapText="1" readingOrder="1"/>
    </xf>
    <xf numFmtId="0" fontId="92" fillId="15" borderId="119" xfId="0" applyFont="1" applyFill="1" applyBorder="1" applyAlignment="1">
      <alignment horizontal="right" vertical="center" wrapText="1" readingOrder="1"/>
    </xf>
    <xf numFmtId="0" fontId="92" fillId="15" borderId="49" xfId="0" applyFont="1" applyFill="1" applyBorder="1" applyAlignment="1">
      <alignment horizontal="right" vertical="center" wrapText="1" readingOrder="1"/>
    </xf>
    <xf numFmtId="0" fontId="34" fillId="25"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92" fillId="15" borderId="138" xfId="0" applyFont="1" applyFill="1" applyBorder="1" applyAlignment="1">
      <alignment horizontal="right" vertical="center" wrapText="1" readingOrder="1"/>
    </xf>
    <xf numFmtId="0" fontId="92" fillId="15" borderId="113" xfId="0" applyFont="1" applyFill="1" applyBorder="1" applyAlignment="1">
      <alignment horizontal="right" vertical="center" wrapText="1" readingOrder="1"/>
    </xf>
    <xf numFmtId="0" fontId="40" fillId="0" borderId="9" xfId="0" applyFont="1" applyFill="1" applyBorder="1" applyAlignment="1">
      <alignment horizontal="center" vertical="center" wrapText="1" readingOrder="1"/>
    </xf>
    <xf numFmtId="0" fontId="92" fillId="15" borderId="139" xfId="0" applyFont="1" applyFill="1" applyBorder="1" applyAlignment="1">
      <alignment horizontal="right" vertical="center" wrapText="1" readingOrder="1"/>
    </xf>
    <xf numFmtId="0" fontId="92" fillId="15" borderId="120" xfId="0" applyFont="1" applyFill="1" applyBorder="1" applyAlignment="1">
      <alignment horizontal="right" vertical="center" wrapText="1" readingOrder="1"/>
    </xf>
    <xf numFmtId="0" fontId="42" fillId="75" borderId="35" xfId="0" applyFont="1" applyFill="1" applyBorder="1" applyAlignment="1">
      <alignment horizontal="center" vertical="center" wrapText="1"/>
    </xf>
    <xf numFmtId="0" fontId="42" fillId="75" borderId="24" xfId="0" applyFont="1" applyFill="1" applyBorder="1" applyAlignment="1">
      <alignment horizontal="center" vertical="center" wrapText="1"/>
    </xf>
    <xf numFmtId="0" fontId="42" fillId="75" borderId="36" xfId="0" applyFont="1" applyFill="1" applyBorder="1" applyAlignment="1">
      <alignment horizontal="center" vertical="center" wrapText="1"/>
    </xf>
    <xf numFmtId="0" fontId="64" fillId="12" borderId="16" xfId="0" applyFont="1" applyFill="1" applyBorder="1" applyAlignment="1">
      <alignment vertical="center" wrapText="1"/>
    </xf>
    <xf numFmtId="0" fontId="64" fillId="12" borderId="50" xfId="0" applyFont="1" applyFill="1" applyBorder="1" applyAlignment="1">
      <alignment vertical="center" wrapText="1"/>
    </xf>
    <xf numFmtId="0" fontId="42" fillId="77" borderId="148" xfId="0" applyFont="1" applyFill="1" applyBorder="1" applyAlignment="1">
      <alignment horizontal="center" vertical="center" wrapText="1"/>
    </xf>
    <xf numFmtId="1" fontId="42" fillId="32" borderId="10" xfId="0" quotePrefix="1" applyNumberFormat="1" applyFont="1" applyFill="1" applyBorder="1" applyAlignment="1">
      <alignment horizontal="center" vertical="center" wrapText="1"/>
    </xf>
    <xf numFmtId="0" fontId="64" fillId="38" borderId="36" xfId="0" applyFont="1" applyFill="1" applyBorder="1" applyAlignment="1">
      <alignment horizontal="center" vertical="center" wrapText="1" readingOrder="1"/>
    </xf>
    <xf numFmtId="0" fontId="64" fillId="38" borderId="87" xfId="0" applyFont="1" applyFill="1" applyBorder="1" applyAlignment="1">
      <alignment horizontal="center" vertical="center" wrapText="1" readingOrder="1"/>
    </xf>
    <xf numFmtId="0" fontId="42" fillId="38" borderId="5" xfId="0" applyFont="1" applyFill="1" applyBorder="1" applyAlignment="1">
      <alignment vertical="center" wrapText="1"/>
    </xf>
    <xf numFmtId="0" fontId="92" fillId="38" borderId="88" xfId="0" quotePrefix="1" applyFont="1" applyFill="1" applyBorder="1" applyAlignment="1">
      <alignment horizontal="left" vertical="center" wrapText="1" readingOrder="1"/>
    </xf>
    <xf numFmtId="0" fontId="92" fillId="38" borderId="88" xfId="0" applyFont="1" applyFill="1" applyBorder="1" applyAlignment="1">
      <alignment horizontal="left" vertical="center" wrapText="1" readingOrder="1"/>
    </xf>
    <xf numFmtId="0" fontId="42" fillId="75" borderId="70" xfId="0" applyFont="1" applyFill="1" applyBorder="1" applyAlignment="1">
      <alignment horizontal="center" vertical="center" wrapText="1"/>
    </xf>
    <xf numFmtId="0" fontId="42" fillId="75" borderId="56" xfId="0" applyFont="1" applyFill="1" applyBorder="1" applyAlignment="1">
      <alignment horizontal="center" vertical="center" wrapText="1"/>
    </xf>
    <xf numFmtId="0" fontId="42" fillId="75" borderId="87" xfId="0" applyFont="1" applyFill="1" applyBorder="1" applyAlignment="1">
      <alignment horizontal="center" vertical="center" wrapText="1"/>
    </xf>
    <xf numFmtId="0" fontId="64" fillId="38" borderId="9" xfId="0" applyFont="1" applyFill="1" applyBorder="1" applyAlignment="1">
      <alignment horizontal="center" vertical="center" wrapText="1"/>
    </xf>
    <xf numFmtId="0" fontId="64" fillId="38" borderId="35" xfId="0" applyFont="1" applyFill="1" applyBorder="1" applyAlignment="1">
      <alignment horizontal="center" vertical="center" wrapText="1"/>
    </xf>
    <xf numFmtId="0" fontId="64" fillId="38" borderId="70" xfId="0" applyFont="1" applyFill="1" applyBorder="1" applyAlignment="1">
      <alignment horizontal="center" vertical="center" wrapText="1"/>
    </xf>
    <xf numFmtId="0" fontId="64" fillId="38" borderId="88" xfId="0" quotePrefix="1" applyFont="1" applyFill="1" applyBorder="1" applyAlignment="1">
      <alignment horizontal="left" vertical="center" wrapText="1"/>
    </xf>
    <xf numFmtId="0" fontId="64" fillId="38" borderId="88" xfId="0" applyFont="1" applyFill="1" applyBorder="1" applyAlignment="1">
      <alignment horizontal="left" vertical="center" wrapText="1"/>
    </xf>
    <xf numFmtId="0" fontId="88" fillId="14" borderId="35" xfId="0" applyFont="1" applyFill="1" applyBorder="1" applyAlignment="1">
      <alignment horizontal="left" vertical="center" wrapText="1" readingOrder="1"/>
    </xf>
    <xf numFmtId="0" fontId="64" fillId="18" borderId="9" xfId="0" applyFont="1" applyFill="1" applyBorder="1" applyAlignment="1">
      <alignment horizontal="center" vertical="center" wrapText="1"/>
    </xf>
    <xf numFmtId="0" fontId="64" fillId="72" borderId="8" xfId="0" applyFont="1" applyFill="1" applyBorder="1" applyAlignment="1">
      <alignment horizontal="center" vertical="center" wrapText="1"/>
    </xf>
    <xf numFmtId="0" fontId="64" fillId="72" borderId="9" xfId="0" applyFont="1" applyFill="1" applyBorder="1" applyAlignment="1">
      <alignment horizontal="center" vertical="center" wrapText="1"/>
    </xf>
    <xf numFmtId="0" fontId="64" fillId="73" borderId="8" xfId="0" applyFont="1" applyFill="1" applyBorder="1" applyAlignment="1">
      <alignment horizontal="center" vertical="center" wrapText="1"/>
    </xf>
    <xf numFmtId="0" fontId="64" fillId="73" borderId="9" xfId="0" applyFont="1" applyFill="1" applyBorder="1" applyAlignment="1">
      <alignment horizontal="center" vertical="center" wrapText="1"/>
    </xf>
    <xf numFmtId="0" fontId="42" fillId="75" borderId="42" xfId="0" applyFont="1" applyFill="1" applyBorder="1" applyAlignment="1">
      <alignment horizontal="center" vertical="center" wrapText="1"/>
    </xf>
    <xf numFmtId="0" fontId="42" fillId="75" borderId="22" xfId="0" applyFont="1" applyFill="1" applyBorder="1" applyAlignment="1">
      <alignment horizontal="center" vertical="center" wrapText="1"/>
    </xf>
    <xf numFmtId="0" fontId="42" fillId="75" borderId="55" xfId="0" applyFont="1" applyFill="1" applyBorder="1" applyAlignment="1">
      <alignment horizontal="center" vertical="center" wrapText="1"/>
    </xf>
    <xf numFmtId="0" fontId="92" fillId="15" borderId="137" xfId="0" applyFont="1" applyFill="1" applyBorder="1" applyAlignment="1">
      <alignment horizontal="right" vertical="center" wrapText="1" readingOrder="1"/>
    </xf>
    <xf numFmtId="0" fontId="92" fillId="15" borderId="94" xfId="0" applyFont="1" applyFill="1" applyBorder="1" applyAlignment="1">
      <alignment horizontal="right" vertical="center" wrapText="1" readingOrder="1"/>
    </xf>
    <xf numFmtId="0" fontId="40" fillId="9" borderId="9" xfId="0" applyFont="1" applyFill="1" applyBorder="1" applyAlignment="1">
      <alignment horizontal="center" vertical="center" wrapText="1" readingOrder="1"/>
    </xf>
    <xf numFmtId="0" fontId="69" fillId="19" borderId="9" xfId="0" applyFont="1" applyFill="1" applyBorder="1" applyAlignment="1">
      <alignment horizontal="center" vertical="center" textRotation="90" wrapText="1"/>
    </xf>
    <xf numFmtId="0" fontId="69" fillId="17" borderId="9" xfId="0" applyFont="1" applyFill="1" applyBorder="1" applyAlignment="1">
      <alignment horizontal="center" vertical="center" textRotation="90" wrapText="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72" fillId="20" borderId="9" xfId="0" applyFont="1" applyFill="1" applyBorder="1" applyAlignment="1">
      <alignment horizontal="center" vertical="center" textRotation="90" wrapText="1"/>
    </xf>
    <xf numFmtId="0" fontId="40" fillId="10" borderId="9"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72" fillId="20" borderId="30" xfId="0" applyFont="1" applyFill="1" applyBorder="1" applyAlignment="1">
      <alignment horizontal="center" vertical="center" textRotation="90" wrapText="1"/>
    </xf>
    <xf numFmtId="0" fontId="39" fillId="11" borderId="8" xfId="0" applyFont="1" applyFill="1" applyBorder="1" applyAlignment="1">
      <alignment horizontal="center" vertical="center" wrapText="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92" fillId="15" borderId="17" xfId="0" applyFont="1" applyFill="1" applyBorder="1" applyAlignment="1">
      <alignment horizontal="right" vertical="center" wrapText="1" readingOrder="1"/>
    </xf>
    <xf numFmtId="0" fontId="92" fillId="15" borderId="20" xfId="0" applyFont="1" applyFill="1" applyBorder="1" applyAlignment="1">
      <alignment horizontal="right" vertical="center" wrapText="1" readingOrder="1"/>
    </xf>
    <xf numFmtId="0" fontId="85" fillId="43" borderId="96" xfId="0" applyFont="1" applyFill="1" applyBorder="1" applyAlignment="1">
      <alignment horizontal="right" vertical="center" wrapText="1"/>
    </xf>
    <xf numFmtId="0" fontId="85" fillId="43" borderId="97" xfId="0" applyFont="1" applyFill="1" applyBorder="1" applyAlignment="1">
      <alignment horizontal="right" vertical="center" wrapText="1"/>
    </xf>
    <xf numFmtId="0" fontId="85" fillId="43" borderId="78" xfId="0" applyFont="1" applyFill="1" applyBorder="1" applyAlignment="1">
      <alignment horizontal="right" vertical="center" wrapText="1"/>
    </xf>
    <xf numFmtId="0" fontId="40" fillId="11" borderId="9" xfId="0" applyFont="1" applyFill="1" applyBorder="1" applyAlignment="1">
      <alignment horizontal="center" vertical="center" wrapText="1"/>
    </xf>
    <xf numFmtId="0" fontId="92" fillId="15" borderId="111" xfId="0" applyFont="1" applyFill="1" applyBorder="1" applyAlignment="1">
      <alignment horizontal="right" vertical="center" wrapText="1" readingOrder="1"/>
    </xf>
    <xf numFmtId="0" fontId="92" fillId="15" borderId="63" xfId="0" applyFont="1" applyFill="1" applyBorder="1" applyAlignment="1">
      <alignment horizontal="right" vertical="center" wrapText="1" readingOrder="1"/>
    </xf>
    <xf numFmtId="0" fontId="85" fillId="27" borderId="5" xfId="0" applyFont="1" applyFill="1" applyBorder="1" applyAlignment="1">
      <alignment horizontal="center" vertical="center" wrapText="1"/>
    </xf>
    <xf numFmtId="0" fontId="85" fillId="27" borderId="0" xfId="0" applyFont="1" applyFill="1" applyBorder="1" applyAlignment="1">
      <alignment horizontal="center" vertical="center" wrapText="1"/>
    </xf>
    <xf numFmtId="0" fontId="87" fillId="0" borderId="75" xfId="0" applyFont="1" applyBorder="1" applyAlignment="1">
      <alignment horizontal="center" vertical="center" wrapText="1"/>
    </xf>
    <xf numFmtId="0" fontId="87" fillId="0" borderId="56" xfId="0" applyFont="1" applyBorder="1" applyAlignment="1">
      <alignment horizontal="center" vertical="center" wrapText="1"/>
    </xf>
    <xf numFmtId="0" fontId="87" fillId="0" borderId="5" xfId="0" applyFont="1" applyBorder="1" applyAlignment="1">
      <alignment horizontal="center" vertical="center" wrapText="1"/>
    </xf>
    <xf numFmtId="0" fontId="87" fillId="0" borderId="0" xfId="0" applyFont="1" applyBorder="1" applyAlignment="1">
      <alignment horizontal="center" vertical="center" wrapText="1"/>
    </xf>
    <xf numFmtId="0" fontId="72" fillId="25" borderId="9" xfId="0" applyFont="1" applyFill="1" applyBorder="1" applyAlignment="1">
      <alignment horizontal="center" vertical="center" textRotation="90" wrapText="1"/>
    </xf>
    <xf numFmtId="0" fontId="72" fillId="14" borderId="9" xfId="0" applyFont="1" applyFill="1" applyBorder="1" applyAlignment="1">
      <alignment horizontal="center" vertical="center" textRotation="90" wrapText="1"/>
    </xf>
    <xf numFmtId="0" fontId="40" fillId="0" borderId="9"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0" borderId="30" xfId="0" applyFont="1" applyFill="1" applyBorder="1" applyAlignment="1">
      <alignment horizontal="center" vertical="center" wrapText="1"/>
    </xf>
    <xf numFmtId="0" fontId="69" fillId="19" borderId="35" xfId="0" applyFont="1" applyFill="1" applyBorder="1" applyAlignment="1">
      <alignment horizontal="center" vertical="center" textRotation="90" wrapText="1"/>
    </xf>
    <xf numFmtId="0" fontId="40" fillId="16" borderId="36" xfId="0" applyFont="1" applyFill="1" applyBorder="1" applyAlignment="1">
      <alignment horizontal="center" vertical="center" wrapText="1"/>
    </xf>
    <xf numFmtId="0" fontId="40" fillId="16" borderId="9" xfId="0" applyFont="1" applyFill="1" applyBorder="1" applyAlignment="1">
      <alignment horizontal="center" vertical="center" wrapText="1"/>
    </xf>
    <xf numFmtId="0" fontId="85" fillId="42" borderId="8" xfId="0" applyFont="1" applyFill="1" applyBorder="1" applyAlignment="1">
      <alignment horizontal="center" vertical="center" wrapText="1"/>
    </xf>
    <xf numFmtId="0" fontId="85" fillId="42" borderId="93" xfId="0" applyFont="1" applyFill="1" applyBorder="1" applyAlignment="1">
      <alignment horizontal="center" vertical="center" wrapText="1"/>
    </xf>
    <xf numFmtId="0" fontId="42" fillId="14" borderId="23" xfId="0" applyFont="1" applyFill="1" applyBorder="1" applyAlignment="1">
      <alignment vertical="center" wrapText="1"/>
    </xf>
    <xf numFmtId="0" fontId="42" fillId="14" borderId="22" xfId="0" applyFont="1" applyFill="1" applyBorder="1" applyAlignment="1">
      <alignment vertical="center" wrapText="1"/>
    </xf>
    <xf numFmtId="0" fontId="42" fillId="25" borderId="43" xfId="0" applyFont="1" applyFill="1" applyBorder="1" applyAlignment="1">
      <alignment vertical="center" wrapText="1"/>
    </xf>
    <xf numFmtId="0" fontId="42" fillId="25" borderId="9" xfId="0" applyFont="1" applyFill="1" applyBorder="1" applyAlignment="1">
      <alignment vertical="center" wrapText="1"/>
    </xf>
    <xf numFmtId="0" fontId="42" fillId="77" borderId="22" xfId="0" applyFont="1" applyFill="1" applyBorder="1" applyAlignment="1">
      <alignment horizontal="center" vertical="center" wrapText="1"/>
    </xf>
    <xf numFmtId="1" fontId="42" fillId="32" borderId="58" xfId="0" quotePrefix="1" applyNumberFormat="1" applyFont="1" applyFill="1" applyBorder="1" applyAlignment="1">
      <alignment horizontal="center" vertical="center" wrapText="1"/>
    </xf>
    <xf numFmtId="0" fontId="42" fillId="0" borderId="35" xfId="0" applyFont="1" applyBorder="1" applyAlignment="1">
      <alignment vertical="center" wrapText="1"/>
    </xf>
    <xf numFmtId="0" fontId="42" fillId="75" borderId="10" xfId="0" applyFont="1" applyFill="1" applyBorder="1" applyAlignment="1">
      <alignment horizontal="center" vertical="center" wrapText="1"/>
    </xf>
    <xf numFmtId="0" fontId="42" fillId="0" borderId="10" xfId="0" applyFont="1" applyBorder="1" applyAlignment="1">
      <alignment vertical="center" wrapText="1"/>
    </xf>
    <xf numFmtId="0" fontId="42" fillId="0" borderId="59" xfId="0" applyFont="1" applyBorder="1" applyAlignment="1">
      <alignment vertical="center" wrapText="1"/>
    </xf>
    <xf numFmtId="0" fontId="64" fillId="74" borderId="36" xfId="0" applyFont="1" applyFill="1" applyBorder="1" applyAlignment="1">
      <alignment horizontal="center" vertical="center" wrapText="1"/>
    </xf>
    <xf numFmtId="0" fontId="64" fillId="0" borderId="36" xfId="0" applyFont="1" applyBorder="1" applyAlignment="1">
      <alignment vertical="center" wrapText="1"/>
    </xf>
    <xf numFmtId="0" fontId="64" fillId="18" borderId="36" xfId="0" applyFont="1" applyFill="1" applyBorder="1" applyAlignment="1">
      <alignment horizontal="center" vertical="center" wrapText="1"/>
    </xf>
    <xf numFmtId="0" fontId="64" fillId="38" borderId="76" xfId="0" applyFont="1" applyFill="1" applyBorder="1" applyAlignment="1">
      <alignment horizontal="left" vertical="center" wrapText="1"/>
    </xf>
    <xf numFmtId="0" fontId="88" fillId="13" borderId="35" xfId="0" applyFont="1" applyFill="1" applyBorder="1" applyAlignment="1">
      <alignment horizontal="left" vertical="center" wrapText="1" readingOrder="1"/>
    </xf>
    <xf numFmtId="0" fontId="88" fillId="13" borderId="35" xfId="0" quotePrefix="1" applyFont="1" applyFill="1" applyBorder="1" applyAlignment="1">
      <alignment horizontal="left" vertical="center" wrapText="1" readingOrder="1"/>
    </xf>
    <xf numFmtId="0" fontId="88" fillId="78" borderId="35" xfId="0" applyFont="1" applyFill="1" applyBorder="1" applyAlignment="1">
      <alignment horizontal="left" vertical="center" wrapText="1" readingOrder="1"/>
    </xf>
    <xf numFmtId="0" fontId="88" fillId="78" borderId="35" xfId="0" quotePrefix="1" applyFont="1" applyFill="1" applyBorder="1" applyAlignment="1">
      <alignment horizontal="left" vertical="center" wrapText="1" readingOrder="1"/>
    </xf>
    <xf numFmtId="0" fontId="64" fillId="24" borderId="36" xfId="0" applyFont="1" applyFill="1" applyBorder="1" applyAlignment="1">
      <alignment horizontal="center" vertical="center" wrapText="1"/>
    </xf>
    <xf numFmtId="0" fontId="42" fillId="0" borderId="8" xfId="0" applyFont="1" applyBorder="1" applyAlignment="1">
      <alignment vertical="center" wrapText="1"/>
    </xf>
    <xf numFmtId="0" fontId="42" fillId="0" borderId="42" xfId="0" applyFont="1" applyBorder="1" applyAlignment="1">
      <alignment vertical="center" wrapText="1"/>
    </xf>
    <xf numFmtId="0" fontId="64" fillId="73" borderId="42" xfId="0" applyFont="1" applyFill="1" applyBorder="1" applyAlignment="1">
      <alignment horizontal="center" vertical="center" wrapText="1"/>
    </xf>
    <xf numFmtId="0" fontId="64" fillId="73" borderId="35" xfId="0" applyFont="1" applyFill="1" applyBorder="1" applyAlignment="1">
      <alignment horizontal="center" vertical="center" wrapText="1"/>
    </xf>
    <xf numFmtId="0" fontId="92" fillId="38" borderId="76" xfId="0" applyFont="1" applyFill="1" applyBorder="1" applyAlignment="1">
      <alignment horizontal="left" vertical="center" wrapText="1" readingOrder="1"/>
    </xf>
    <xf numFmtId="0" fontId="93" fillId="15" borderId="17" xfId="0" applyFont="1" applyFill="1" applyBorder="1" applyAlignment="1">
      <alignment horizontal="right" vertical="center" wrapText="1" readingOrder="1"/>
    </xf>
    <xf numFmtId="0" fontId="42" fillId="38" borderId="23" xfId="0" applyFont="1" applyFill="1" applyBorder="1" applyAlignment="1">
      <alignment vertical="center" wrapText="1"/>
    </xf>
    <xf numFmtId="0" fontId="92" fillId="15" borderId="95" xfId="0" applyFont="1" applyFill="1" applyBorder="1" applyAlignment="1">
      <alignment horizontal="right" vertical="center" wrapText="1" readingOrder="1"/>
    </xf>
    <xf numFmtId="0" fontId="64" fillId="38" borderId="59" xfId="0" applyFont="1" applyFill="1" applyBorder="1" applyAlignment="1">
      <alignment horizontal="center" vertical="center" wrapText="1"/>
    </xf>
    <xf numFmtId="0" fontId="64" fillId="38" borderId="24" xfId="0" applyFont="1" applyFill="1" applyBorder="1" applyAlignment="1">
      <alignment horizontal="center" vertical="center" wrapText="1" readingOrder="1"/>
    </xf>
    <xf numFmtId="0" fontId="64" fillId="38" borderId="58"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88" fillId="0" borderId="49" xfId="0" applyFont="1" applyBorder="1" applyAlignment="1">
      <alignment horizontal="center" vertical="center" wrapText="1" readingOrder="1"/>
    </xf>
    <xf numFmtId="0" fontId="88" fillId="0" borderId="113" xfId="0" applyFont="1" applyBorder="1" applyAlignment="1">
      <alignment horizontal="center" vertical="center" wrapText="1" readingOrder="1"/>
    </xf>
    <xf numFmtId="0" fontId="40" fillId="9" borderId="70"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88" fillId="0" borderId="147" xfId="0" applyFont="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85" fillId="43" borderId="96" xfId="0" applyFont="1" applyFill="1" applyBorder="1" applyAlignment="1">
      <alignment horizontal="left" vertical="center" wrapText="1"/>
    </xf>
    <xf numFmtId="0" fontId="85" fillId="43" borderId="97" xfId="0" applyFont="1" applyFill="1" applyBorder="1" applyAlignment="1">
      <alignment horizontal="left" vertical="center" wrapText="1"/>
    </xf>
    <xf numFmtId="0" fontId="85" fillId="43" borderId="78" xfId="0" applyFont="1" applyFill="1" applyBorder="1" applyAlignment="1">
      <alignment horizontal="left" vertical="center" wrapText="1"/>
    </xf>
    <xf numFmtId="0" fontId="42" fillId="14" borderId="43" xfId="0" applyFont="1" applyFill="1" applyBorder="1" applyAlignment="1">
      <alignment vertical="center" wrapText="1"/>
    </xf>
    <xf numFmtId="0" fontId="42" fillId="14" borderId="9" xfId="0" applyFont="1" applyFill="1" applyBorder="1" applyAlignment="1">
      <alignment vertical="center" wrapText="1"/>
    </xf>
    <xf numFmtId="0" fontId="39" fillId="11" borderId="9" xfId="0" applyFont="1" applyFill="1" applyBorder="1" applyAlignment="1">
      <alignment horizontal="center" vertical="center" wrapText="1"/>
    </xf>
    <xf numFmtId="0" fontId="69" fillId="0" borderId="43" xfId="0" applyFont="1" applyBorder="1" applyAlignment="1">
      <alignment horizontal="center" vertical="center" wrapText="1"/>
    </xf>
    <xf numFmtId="0" fontId="72" fillId="40" borderId="70" xfId="0" applyFont="1" applyFill="1" applyBorder="1" applyAlignment="1">
      <alignment horizontal="center" vertical="center" wrapText="1"/>
    </xf>
    <xf numFmtId="0" fontId="72" fillId="40" borderId="56" xfId="0" applyFont="1" applyFill="1" applyBorder="1" applyAlignment="1">
      <alignment horizontal="center" vertical="center" wrapText="1"/>
    </xf>
    <xf numFmtId="0" fontId="72" fillId="40" borderId="45" xfId="0" applyFont="1" applyFill="1" applyBorder="1" applyAlignment="1">
      <alignment horizontal="center" vertical="center" wrapText="1"/>
    </xf>
    <xf numFmtId="0" fontId="72" fillId="40" borderId="40" xfId="0" applyFont="1" applyFill="1" applyBorder="1" applyAlignment="1">
      <alignment horizontal="center" vertical="center" wrapText="1"/>
    </xf>
    <xf numFmtId="0" fontId="72" fillId="40" borderId="0" xfId="0" applyFont="1" applyFill="1" applyBorder="1" applyAlignment="1">
      <alignment horizontal="center" vertical="center" wrapText="1"/>
    </xf>
    <xf numFmtId="0" fontId="72" fillId="40" borderId="4" xfId="0" applyFont="1" applyFill="1" applyBorder="1" applyAlignment="1">
      <alignment horizontal="center" vertical="center" wrapText="1"/>
    </xf>
    <xf numFmtId="0" fontId="72" fillId="40" borderId="42" xfId="0" applyFont="1" applyFill="1" applyBorder="1" applyAlignment="1">
      <alignment horizontal="center" vertical="center" wrapText="1"/>
    </xf>
    <xf numFmtId="0" fontId="72" fillId="40" borderId="22" xfId="0" applyFont="1" applyFill="1" applyBorder="1" applyAlignment="1">
      <alignment horizontal="center" vertical="center" wrapText="1"/>
    </xf>
    <xf numFmtId="0" fontId="72" fillId="40" borderId="8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69" fillId="9" borderId="48" xfId="0" applyFont="1" applyFill="1" applyBorder="1" applyAlignment="1">
      <alignment horizontal="center" vertical="center" wrapText="1"/>
    </xf>
    <xf numFmtId="0" fontId="69" fillId="21" borderId="36" xfId="0" applyFont="1" applyFill="1" applyBorder="1" applyAlignment="1">
      <alignment horizontal="center" vertical="center" textRotation="90" wrapText="1"/>
    </xf>
    <xf numFmtId="0" fontId="72" fillId="0" borderId="11" xfId="0" applyFont="1" applyBorder="1" applyAlignment="1">
      <alignment horizontal="right" vertical="center" wrapText="1"/>
    </xf>
    <xf numFmtId="0" fontId="72" fillId="0" borderId="12" xfId="0" applyFont="1" applyBorder="1" applyAlignment="1">
      <alignment horizontal="right" vertical="center" wrapText="1"/>
    </xf>
    <xf numFmtId="0" fontId="72" fillId="0" borderId="86" xfId="0" applyFont="1" applyBorder="1" applyAlignment="1">
      <alignment horizontal="right" vertical="center" wrapText="1"/>
    </xf>
    <xf numFmtId="0" fontId="72" fillId="0" borderId="39" xfId="0" applyFont="1" applyBorder="1" applyAlignment="1">
      <alignment horizontal="center" vertical="center" wrapText="1"/>
    </xf>
    <xf numFmtId="0" fontId="72" fillId="0" borderId="84" xfId="0" applyFont="1" applyBorder="1" applyAlignment="1">
      <alignment horizontal="center" vertical="center" wrapText="1"/>
    </xf>
    <xf numFmtId="0" fontId="69" fillId="0" borderId="84" xfId="0" applyFont="1" applyBorder="1" applyAlignment="1">
      <alignment horizontal="center" vertical="center" wrapText="1"/>
    </xf>
    <xf numFmtId="0" fontId="85" fillId="27" borderId="84" xfId="0" applyFont="1" applyFill="1" applyBorder="1" applyAlignment="1">
      <alignment horizontal="center" vertical="center" wrapText="1"/>
    </xf>
    <xf numFmtId="0" fontId="85" fillId="27" borderId="8" xfId="0" applyFont="1" applyFill="1" applyBorder="1" applyAlignment="1">
      <alignment horizontal="center" vertical="center" wrapText="1"/>
    </xf>
    <xf numFmtId="0" fontId="85" fillId="27" borderId="42" xfId="0" applyFont="1" applyFill="1" applyBorder="1" applyAlignment="1">
      <alignment horizontal="center" vertical="center" wrapText="1"/>
    </xf>
    <xf numFmtId="0" fontId="65" fillId="10" borderId="43" xfId="0" applyFont="1" applyFill="1" applyBorder="1" applyAlignment="1">
      <alignment horizontal="center" vertical="center" wrapText="1" readingOrder="1"/>
    </xf>
    <xf numFmtId="0" fontId="42" fillId="0" borderId="43" xfId="0" applyFont="1" applyBorder="1" applyAlignment="1">
      <alignment vertical="center" wrapText="1"/>
    </xf>
    <xf numFmtId="0" fontId="42" fillId="25" borderId="43" xfId="0" applyFont="1" applyFill="1" applyBorder="1" applyAlignment="1">
      <alignment horizontal="left" vertical="center" wrapText="1"/>
    </xf>
    <xf numFmtId="0" fontId="40" fillId="10" borderId="9" xfId="0" applyFont="1" applyFill="1" applyBorder="1" applyAlignment="1">
      <alignment horizontal="center" vertical="center" wrapText="1"/>
    </xf>
    <xf numFmtId="0" fontId="40" fillId="10" borderId="30" xfId="0" applyFont="1" applyFill="1" applyBorder="1" applyAlignment="1">
      <alignment horizontal="center" vertical="center" wrapText="1"/>
    </xf>
    <xf numFmtId="0" fontId="69" fillId="21" borderId="9" xfId="0" applyFont="1" applyFill="1" applyBorder="1" applyAlignment="1">
      <alignment horizontal="center" vertical="center" textRotation="90" wrapText="1"/>
    </xf>
    <xf numFmtId="0" fontId="85" fillId="83" borderId="133" xfId="0" applyFont="1" applyFill="1" applyBorder="1" applyAlignment="1">
      <alignment horizontal="center" vertical="center" wrapText="1"/>
    </xf>
    <xf numFmtId="0" fontId="85" fillId="83" borderId="2" xfId="0" applyFont="1" applyFill="1" applyBorder="1" applyAlignment="1">
      <alignment horizontal="center" vertical="center" wrapText="1"/>
    </xf>
    <xf numFmtId="0" fontId="85" fillId="83" borderId="125" xfId="0" applyFont="1" applyFill="1" applyBorder="1" applyAlignment="1">
      <alignment horizontal="center" vertical="center" wrapText="1"/>
    </xf>
    <xf numFmtId="0" fontId="85" fillId="83" borderId="42" xfId="0" applyFont="1" applyFill="1" applyBorder="1" applyAlignment="1">
      <alignment horizontal="center" vertical="center" wrapText="1"/>
    </xf>
    <xf numFmtId="0" fontId="85" fillId="83" borderId="22" xfId="0" applyFont="1" applyFill="1" applyBorder="1" applyAlignment="1">
      <alignment horizontal="center" vertical="center" wrapText="1"/>
    </xf>
    <xf numFmtId="0" fontId="85" fillId="83" borderId="55" xfId="0" applyFont="1" applyFill="1" applyBorder="1" applyAlignment="1">
      <alignment horizontal="center" vertical="center" wrapText="1"/>
    </xf>
    <xf numFmtId="0" fontId="69" fillId="0" borderId="39" xfId="0" applyFont="1" applyBorder="1" applyAlignment="1">
      <alignment horizontal="center" vertical="center" wrapText="1"/>
    </xf>
    <xf numFmtId="0" fontId="72" fillId="21" borderId="9" xfId="0" applyFont="1" applyFill="1" applyBorder="1" applyAlignment="1">
      <alignment horizontal="center" vertical="center" wrapText="1"/>
    </xf>
    <xf numFmtId="0" fontId="72" fillId="40" borderId="9" xfId="0" applyFont="1" applyFill="1" applyBorder="1" applyAlignment="1">
      <alignment horizontal="center" vertical="center" wrapText="1"/>
    </xf>
    <xf numFmtId="0" fontId="72" fillId="40" borderId="43" xfId="0" applyFont="1" applyFill="1" applyBorder="1" applyAlignment="1">
      <alignment horizontal="center" vertical="center" wrapText="1"/>
    </xf>
    <xf numFmtId="0" fontId="95" fillId="0" borderId="119" xfId="0" applyFont="1" applyFill="1" applyBorder="1" applyAlignment="1">
      <alignment horizontal="center" vertical="center" wrapText="1"/>
    </xf>
    <xf numFmtId="0" fontId="95" fillId="0" borderId="84" xfId="0" applyFont="1" applyFill="1" applyBorder="1" applyAlignment="1">
      <alignment horizontal="center" vertical="center" wrapText="1"/>
    </xf>
    <xf numFmtId="0" fontId="85" fillId="43" borderId="96" xfId="0" applyFont="1" applyFill="1" applyBorder="1" applyAlignment="1">
      <alignment horizontal="right"/>
    </xf>
    <xf numFmtId="0" fontId="85" fillId="43" borderId="97" xfId="0" applyFont="1" applyFill="1" applyBorder="1" applyAlignment="1">
      <alignment horizontal="right"/>
    </xf>
    <xf numFmtId="0" fontId="85" fillId="43" borderId="78" xfId="0" applyFont="1" applyFill="1" applyBorder="1" applyAlignment="1">
      <alignment horizontal="right"/>
    </xf>
    <xf numFmtId="0" fontId="85" fillId="27" borderId="99" xfId="0" applyFont="1" applyFill="1" applyBorder="1" applyAlignment="1">
      <alignment horizontal="center"/>
    </xf>
    <xf numFmtId="0" fontId="85" fillId="27" borderId="82" xfId="0" applyFont="1" applyFill="1" applyBorder="1" applyAlignment="1">
      <alignment horizontal="center"/>
    </xf>
    <xf numFmtId="0" fontId="85" fillId="42" borderId="2" xfId="0" applyFont="1" applyFill="1" applyBorder="1" applyAlignment="1">
      <alignment horizontal="center"/>
    </xf>
    <xf numFmtId="0" fontId="85" fillId="42" borderId="3" xfId="0" applyFont="1" applyFill="1" applyBorder="1" applyAlignment="1">
      <alignment horizontal="center"/>
    </xf>
    <xf numFmtId="0" fontId="69" fillId="0" borderId="9" xfId="0" applyFont="1" applyFill="1" applyBorder="1" applyAlignment="1">
      <alignment horizontal="center" vertical="center"/>
    </xf>
    <xf numFmtId="0" fontId="69" fillId="0" borderId="30" xfId="0" applyFont="1" applyFill="1" applyBorder="1" applyAlignment="1">
      <alignment horizontal="center" vertical="center"/>
    </xf>
    <xf numFmtId="0" fontId="85" fillId="37" borderId="100" xfId="0" applyFont="1" applyFill="1" applyBorder="1" applyAlignment="1">
      <alignment horizontal="center"/>
    </xf>
    <xf numFmtId="0" fontId="85" fillId="37" borderId="2" xfId="0" applyFont="1" applyFill="1" applyBorder="1" applyAlignment="1">
      <alignment horizontal="center"/>
    </xf>
    <xf numFmtId="0" fontId="85" fillId="37" borderId="98" xfId="0" applyFont="1" applyFill="1" applyBorder="1" applyAlignment="1">
      <alignment horizontal="center"/>
    </xf>
    <xf numFmtId="0" fontId="65" fillId="21" borderId="16" xfId="0" applyFont="1" applyFill="1" applyBorder="1" applyAlignment="1">
      <alignment horizontal="center" vertical="center"/>
    </xf>
    <xf numFmtId="0" fontId="65" fillId="21" borderId="52" xfId="0" applyFont="1" applyFill="1" applyBorder="1" applyAlignment="1">
      <alignment horizontal="center" vertical="center"/>
    </xf>
    <xf numFmtId="0" fontId="42" fillId="9" borderId="56" xfId="0" applyFont="1" applyFill="1" applyBorder="1" applyAlignment="1"/>
    <xf numFmtId="0" fontId="42" fillId="9" borderId="0" xfId="0" applyFont="1" applyFill="1" applyBorder="1" applyAlignment="1"/>
    <xf numFmtId="0" fontId="42" fillId="9" borderId="22" xfId="0" applyFont="1" applyFill="1" applyBorder="1" applyAlignment="1"/>
    <xf numFmtId="0" fontId="42" fillId="9" borderId="45" xfId="0" applyFont="1" applyFill="1" applyBorder="1" applyAlignment="1"/>
    <xf numFmtId="0" fontId="42" fillId="9" borderId="4" xfId="0" applyFont="1" applyFill="1" applyBorder="1" applyAlignment="1"/>
    <xf numFmtId="0" fontId="42" fillId="9" borderId="89" xfId="0" applyFont="1" applyFill="1" applyBorder="1" applyAlignment="1"/>
    <xf numFmtId="0" fontId="64" fillId="0" borderId="5" xfId="0" applyFont="1" applyFill="1" applyBorder="1" applyAlignment="1">
      <alignment vertical="top" wrapText="1"/>
    </xf>
    <xf numFmtId="0" fontId="0" fillId="0" borderId="0" xfId="0" applyBorder="1"/>
    <xf numFmtId="0" fontId="40" fillId="0" borderId="75" xfId="0" applyFont="1" applyFill="1" applyBorder="1" applyAlignment="1">
      <alignment horizontal="left" vertical="center" wrapText="1"/>
    </xf>
    <xf numFmtId="0" fontId="40" fillId="0" borderId="56" xfId="0" applyFont="1" applyFill="1" applyBorder="1" applyAlignment="1">
      <alignment horizontal="left" vertical="center" wrapText="1"/>
    </xf>
    <xf numFmtId="0" fontId="40" fillId="0" borderId="45" xfId="0" applyFont="1" applyFill="1" applyBorder="1" applyAlignment="1">
      <alignment horizontal="left" vertical="center" wrapText="1"/>
    </xf>
    <xf numFmtId="0" fontId="40" fillId="0" borderId="5"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23" xfId="0" applyFont="1" applyFill="1" applyBorder="1" applyAlignment="1">
      <alignment horizontal="left" vertical="center" wrapText="1"/>
    </xf>
    <xf numFmtId="0" fontId="40" fillId="0" borderId="22" xfId="0" applyFont="1" applyFill="1" applyBorder="1" applyAlignment="1">
      <alignment horizontal="left" vertical="center" wrapText="1"/>
    </xf>
    <xf numFmtId="0" fontId="40" fillId="0" borderId="89" xfId="0" applyFont="1" applyFill="1" applyBorder="1" applyAlignment="1">
      <alignment horizontal="left" vertical="center" wrapText="1"/>
    </xf>
    <xf numFmtId="0" fontId="72" fillId="20" borderId="93" xfId="0" applyFont="1" applyFill="1" applyBorder="1" applyAlignment="1">
      <alignment horizontal="center" vertical="center" textRotation="90"/>
    </xf>
    <xf numFmtId="0" fontId="72" fillId="20" borderId="30" xfId="0" applyFont="1" applyFill="1" applyBorder="1" applyAlignment="1">
      <alignment horizontal="center" vertical="center" textRotation="90"/>
    </xf>
    <xf numFmtId="0" fontId="42" fillId="25" borderId="23" xfId="0" applyFont="1" applyFill="1" applyBorder="1" applyAlignment="1">
      <alignment horizontal="left" vertical="center"/>
    </xf>
    <xf numFmtId="0" fontId="42" fillId="25" borderId="22" xfId="0" applyFont="1" applyFill="1" applyBorder="1" applyAlignment="1">
      <alignment horizontal="left" vertical="center"/>
    </xf>
    <xf numFmtId="0" fontId="42" fillId="14" borderId="23" xfId="0" applyFont="1" applyFill="1" applyBorder="1" applyAlignment="1">
      <alignment vertical="center"/>
    </xf>
    <xf numFmtId="0" fontId="42" fillId="14" borderId="22" xfId="0" applyFont="1" applyFill="1" applyBorder="1" applyAlignment="1">
      <alignment vertical="center"/>
    </xf>
    <xf numFmtId="0" fontId="42" fillId="9" borderId="0" xfId="0" applyFont="1" applyFill="1" applyBorder="1"/>
    <xf numFmtId="0" fontId="96" fillId="21" borderId="5" xfId="0" applyFont="1" applyFill="1" applyBorder="1" applyAlignment="1">
      <alignment horizontal="center" vertical="center"/>
    </xf>
    <xf numFmtId="0" fontId="96" fillId="21" borderId="0" xfId="0" applyFont="1" applyFill="1" applyBorder="1" applyAlignment="1">
      <alignment horizontal="center" vertical="center"/>
    </xf>
    <xf numFmtId="0" fontId="96" fillId="21" borderId="23" xfId="0" applyFont="1" applyFill="1" applyBorder="1" applyAlignment="1">
      <alignment horizontal="center" vertical="center"/>
    </xf>
    <xf numFmtId="0" fontId="96" fillId="21" borderId="22" xfId="0" applyFont="1" applyFill="1" applyBorder="1" applyAlignment="1">
      <alignment horizontal="center" vertical="center"/>
    </xf>
    <xf numFmtId="0" fontId="72" fillId="14" borderId="31" xfId="0" applyFont="1" applyFill="1" applyBorder="1" applyAlignment="1">
      <alignment horizontal="center" vertical="center" textRotation="90"/>
    </xf>
    <xf numFmtId="0" fontId="72" fillId="14" borderId="49" xfId="0" applyFont="1" applyFill="1" applyBorder="1" applyAlignment="1">
      <alignment horizontal="center" vertical="center" textRotation="90"/>
    </xf>
    <xf numFmtId="0" fontId="72" fillId="25" borderId="88" xfId="0" applyFont="1" applyFill="1" applyBorder="1" applyAlignment="1">
      <alignment horizontal="center" vertical="center" textRotation="90"/>
    </xf>
    <xf numFmtId="0" fontId="72" fillId="25" borderId="55" xfId="0" applyFont="1" applyFill="1" applyBorder="1" applyAlignment="1">
      <alignment horizontal="center" vertical="center" textRotation="90"/>
    </xf>
    <xf numFmtId="0" fontId="72" fillId="20" borderId="8" xfId="0" applyFont="1" applyFill="1" applyBorder="1" applyAlignment="1">
      <alignment horizontal="center" vertical="center" textRotation="90"/>
    </xf>
    <xf numFmtId="0" fontId="72" fillId="20" borderId="9" xfId="0" applyFont="1" applyFill="1" applyBorder="1" applyAlignment="1">
      <alignment horizontal="center" vertical="center" textRotation="90"/>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85" fillId="85" borderId="99" xfId="0" applyFont="1" applyFill="1" applyBorder="1" applyAlignment="1">
      <alignment horizontal="left" vertical="center"/>
    </xf>
    <xf numFmtId="0" fontId="85" fillId="85" borderId="82" xfId="0" applyFont="1" applyFill="1" applyBorder="1" applyAlignment="1">
      <alignment horizontal="left" vertical="center"/>
    </xf>
    <xf numFmtId="0" fontId="85" fillId="85" borderId="83" xfId="0" applyFont="1" applyFill="1" applyBorder="1" applyAlignment="1">
      <alignment horizontal="left" vertical="center"/>
    </xf>
    <xf numFmtId="0" fontId="40" fillId="23" borderId="9" xfId="0" applyFont="1" applyFill="1" applyBorder="1" applyAlignment="1">
      <alignment horizontal="center" vertical="center" wrapText="1"/>
    </xf>
    <xf numFmtId="0" fontId="64" fillId="22" borderId="9" xfId="0" applyFont="1" applyFill="1" applyBorder="1" applyAlignment="1">
      <alignment horizontal="left" vertical="center"/>
    </xf>
    <xf numFmtId="0" fontId="42" fillId="22" borderId="9" xfId="0" applyFont="1" applyFill="1" applyBorder="1" applyAlignment="1">
      <alignment horizontal="left" vertical="center"/>
    </xf>
    <xf numFmtId="0" fontId="42" fillId="22" borderId="31" xfId="0" applyFont="1" applyFill="1" applyBorder="1" applyAlignment="1">
      <alignment horizontal="left" vertical="center"/>
    </xf>
    <xf numFmtId="0" fontId="42" fillId="9" borderId="35" xfId="0" applyFont="1" applyFill="1" applyBorder="1" applyAlignment="1">
      <alignment horizontal="center" vertical="center"/>
    </xf>
    <xf numFmtId="0" fontId="64" fillId="51" borderId="43" xfId="0" applyFont="1" applyFill="1" applyBorder="1" applyAlignment="1">
      <alignment horizontal="left" vertical="center"/>
    </xf>
    <xf numFmtId="0" fontId="64" fillId="51" borderId="9" xfId="0" applyFont="1" applyFill="1" applyBorder="1" applyAlignment="1">
      <alignment horizontal="left" vertical="center"/>
    </xf>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42" fillId="0" borderId="36" xfId="0" applyFont="1" applyBorder="1" applyAlignment="1">
      <alignment horizontal="left" vertical="center"/>
    </xf>
    <xf numFmtId="0" fontId="88" fillId="25" borderId="5" xfId="0" applyFont="1" applyFill="1" applyBorder="1" applyAlignment="1">
      <alignment horizontal="left" vertical="center" readingOrder="1"/>
    </xf>
    <xf numFmtId="0" fontId="88" fillId="25" borderId="0" xfId="0" applyFont="1" applyFill="1" applyBorder="1" applyAlignment="1">
      <alignment horizontal="left" vertical="center" readingOrder="1"/>
    </xf>
    <xf numFmtId="0" fontId="88" fillId="25" borderId="4" xfId="0" applyFont="1" applyFill="1" applyBorder="1" applyAlignment="1">
      <alignment horizontal="left" vertical="center" readingOrder="1"/>
    </xf>
    <xf numFmtId="0" fontId="42" fillId="14" borderId="39" xfId="0" applyFont="1" applyFill="1" applyBorder="1" applyAlignment="1">
      <alignment horizontal="left" vertical="center"/>
    </xf>
    <xf numFmtId="0" fontId="42" fillId="14" borderId="31" xfId="0" applyFont="1" applyFill="1" applyBorder="1" applyAlignment="1">
      <alignment horizontal="left" vertical="center"/>
    </xf>
    <xf numFmtId="0" fontId="64" fillId="22" borderId="30" xfId="0" applyFont="1" applyFill="1" applyBorder="1" applyAlignment="1">
      <alignment horizontal="left" vertical="center"/>
    </xf>
    <xf numFmtId="0" fontId="64" fillId="15" borderId="62" xfId="0" applyFont="1" applyFill="1" applyBorder="1" applyAlignment="1">
      <alignment horizontal="left" vertical="center"/>
    </xf>
    <xf numFmtId="0" fontId="64" fillId="15" borderId="61" xfId="0" applyFont="1" applyFill="1" applyBorder="1" applyAlignment="1">
      <alignment horizontal="left" vertical="center"/>
    </xf>
    <xf numFmtId="0" fontId="64" fillId="15" borderId="47" xfId="0" applyFont="1" applyFill="1" applyBorder="1" applyAlignment="1">
      <alignment horizontal="left" vertical="center"/>
    </xf>
    <xf numFmtId="0" fontId="42" fillId="14" borderId="4" xfId="0" applyFont="1" applyFill="1" applyBorder="1" applyAlignment="1">
      <alignment horizontal="center" vertical="center"/>
    </xf>
    <xf numFmtId="0" fontId="42" fillId="0" borderId="9" xfId="0" applyFont="1" applyFill="1" applyBorder="1" applyAlignment="1">
      <alignment horizontal="left" vertical="center"/>
    </xf>
    <xf numFmtId="0" fontId="42" fillId="0" borderId="9" xfId="0" applyFont="1" applyBorder="1" applyAlignment="1">
      <alignment horizontal="left" vertical="center"/>
    </xf>
    <xf numFmtId="0" fontId="42" fillId="9" borderId="75" xfId="0" applyFont="1" applyFill="1" applyBorder="1" applyAlignment="1">
      <alignment horizontal="left" vertical="center"/>
    </xf>
    <xf numFmtId="0" fontId="42" fillId="9" borderId="56" xfId="0" applyFont="1" applyFill="1" applyBorder="1" applyAlignment="1">
      <alignment horizontal="left" vertical="center"/>
    </xf>
    <xf numFmtId="0" fontId="42" fillId="9" borderId="5" xfId="0" applyFont="1" applyFill="1" applyBorder="1" applyAlignment="1">
      <alignment horizontal="left" vertical="center"/>
    </xf>
    <xf numFmtId="0" fontId="42" fillId="9" borderId="0" xfId="0" applyFont="1" applyFill="1" applyBorder="1" applyAlignment="1">
      <alignment horizontal="left" vertical="center"/>
    </xf>
    <xf numFmtId="0" fontId="42" fillId="9" borderId="11" xfId="0" applyFont="1" applyFill="1" applyBorder="1" applyAlignment="1">
      <alignment horizontal="left" vertical="center"/>
    </xf>
    <xf numFmtId="0" fontId="42" fillId="9" borderId="12" xfId="0" applyFont="1" applyFill="1" applyBorder="1" applyAlignment="1">
      <alignment horizontal="left" vertical="center"/>
    </xf>
    <xf numFmtId="0" fontId="64" fillId="25" borderId="87" xfId="0" applyFont="1" applyFill="1" applyBorder="1" applyAlignment="1">
      <alignment horizontal="left" vertical="center"/>
    </xf>
    <xf numFmtId="0" fontId="64" fillId="25" borderId="31" xfId="0" applyFont="1" applyFill="1" applyBorder="1" applyAlignment="1">
      <alignment horizontal="left" vertical="center"/>
    </xf>
    <xf numFmtId="0" fontId="64" fillId="14" borderId="86" xfId="0" applyFont="1" applyFill="1" applyBorder="1" applyAlignment="1">
      <alignment horizontal="left" vertical="center"/>
    </xf>
    <xf numFmtId="0" fontId="64" fillId="14" borderId="90" xfId="0" applyFont="1" applyFill="1" applyBorder="1" applyAlignment="1">
      <alignment horizontal="left" vertical="center"/>
    </xf>
    <xf numFmtId="0" fontId="64" fillId="14" borderId="48" xfId="0" applyFont="1" applyFill="1" applyBorder="1" applyAlignment="1">
      <alignment horizontal="left" vertical="center"/>
    </xf>
    <xf numFmtId="0" fontId="40" fillId="0" borderId="70" xfId="0" applyFont="1" applyFill="1" applyBorder="1" applyAlignment="1">
      <alignment horizontal="left" vertical="center" wrapText="1"/>
    </xf>
    <xf numFmtId="0" fontId="40" fillId="0" borderId="87" xfId="0" applyFont="1" applyFill="1" applyBorder="1" applyAlignment="1">
      <alignment horizontal="left" vertical="center" wrapText="1"/>
    </xf>
    <xf numFmtId="0" fontId="40" fillId="0" borderId="40" xfId="0" applyFont="1" applyFill="1" applyBorder="1" applyAlignment="1">
      <alignment horizontal="left" vertical="center" wrapText="1"/>
    </xf>
    <xf numFmtId="0" fontId="40" fillId="0" borderId="88" xfId="0" applyFont="1" applyFill="1" applyBorder="1" applyAlignment="1">
      <alignment horizontal="left" vertical="center" wrapText="1"/>
    </xf>
    <xf numFmtId="0" fontId="40" fillId="0" borderId="42" xfId="0" applyFont="1" applyFill="1" applyBorder="1" applyAlignment="1">
      <alignment horizontal="left" vertical="center" wrapText="1"/>
    </xf>
    <xf numFmtId="0" fontId="40" fillId="0" borderId="55" xfId="0" applyFont="1" applyFill="1" applyBorder="1" applyAlignment="1">
      <alignment horizontal="left" vertical="center" wrapText="1"/>
    </xf>
    <xf numFmtId="0" fontId="42" fillId="9" borderId="35" xfId="0" applyFont="1" applyFill="1" applyBorder="1" applyAlignment="1">
      <alignment horizontal="left" vertical="center"/>
    </xf>
    <xf numFmtId="0" fontId="42" fillId="9" borderId="44" xfId="0" applyFont="1" applyFill="1" applyBorder="1" applyAlignment="1">
      <alignment horizontal="left" vertical="center"/>
    </xf>
    <xf numFmtId="0" fontId="64" fillId="14" borderId="31" xfId="0" applyFont="1" applyFill="1" applyBorder="1" applyAlignment="1">
      <alignment horizontal="left" vertical="center"/>
    </xf>
    <xf numFmtId="0" fontId="42" fillId="14" borderId="89" xfId="0" applyFont="1" applyFill="1" applyBorder="1" applyAlignment="1">
      <alignment horizontal="left" vertical="center" textRotation="90"/>
    </xf>
    <xf numFmtId="0" fontId="42" fillId="14" borderId="44" xfId="0" applyFont="1" applyFill="1" applyBorder="1" applyAlignment="1">
      <alignment horizontal="left" vertical="center" textRotation="90"/>
    </xf>
    <xf numFmtId="0" fontId="42" fillId="14" borderId="45" xfId="0" applyFont="1" applyFill="1" applyBorder="1" applyAlignment="1">
      <alignment horizontal="left" vertical="center" textRotation="90"/>
    </xf>
    <xf numFmtId="0" fontId="42" fillId="0" borderId="35" xfId="0" applyFont="1" applyBorder="1" applyAlignment="1">
      <alignment horizontal="left" vertical="center"/>
    </xf>
    <xf numFmtId="0" fontId="42" fillId="25" borderId="0" xfId="0" applyFont="1" applyFill="1" applyBorder="1" applyAlignment="1">
      <alignment horizontal="center" vertical="center"/>
    </xf>
    <xf numFmtId="9" fontId="42" fillId="0" borderId="150" xfId="0" applyNumberFormat="1" applyFont="1" applyFill="1" applyBorder="1" applyAlignment="1">
      <alignment horizontal="center" vertical="center" wrapText="1"/>
    </xf>
    <xf numFmtId="9" fontId="42" fillId="0" borderId="29" xfId="0" applyNumberFormat="1" applyFont="1" applyFill="1" applyBorder="1" applyAlignment="1">
      <alignment horizontal="center" vertical="center" wrapText="1"/>
    </xf>
    <xf numFmtId="9" fontId="42" fillId="0" borderId="151" xfId="0" applyNumberFormat="1" applyFont="1" applyFill="1" applyBorder="1" applyAlignment="1">
      <alignment horizontal="center" vertical="center" wrapText="1"/>
    </xf>
    <xf numFmtId="0" fontId="40" fillId="0" borderId="70" xfId="0" applyFont="1" applyBorder="1" applyAlignment="1">
      <alignment horizontal="left" vertical="center" wrapText="1"/>
    </xf>
    <xf numFmtId="0" fontId="40" fillId="0" borderId="56" xfId="0" applyFont="1" applyBorder="1" applyAlignment="1">
      <alignment horizontal="left" vertical="center" wrapText="1"/>
    </xf>
    <xf numFmtId="0" fontId="40" fillId="0" borderId="40" xfId="0" applyFont="1" applyBorder="1" applyAlignment="1">
      <alignment horizontal="left" vertical="center" wrapText="1"/>
    </xf>
    <xf numFmtId="0" fontId="40" fillId="0" borderId="0" xfId="0" applyFont="1" applyBorder="1" applyAlignment="1">
      <alignment horizontal="left" vertical="center" wrapText="1"/>
    </xf>
    <xf numFmtId="0" fontId="40" fillId="0" borderId="42" xfId="0" applyFont="1" applyBorder="1" applyAlignment="1">
      <alignment horizontal="left" vertical="center" wrapText="1"/>
    </xf>
    <xf numFmtId="0" fontId="40" fillId="0" borderId="22" xfId="0" applyFont="1" applyBorder="1" applyAlignment="1">
      <alignment horizontal="left" vertical="center" wrapText="1"/>
    </xf>
    <xf numFmtId="0" fontId="42" fillId="9" borderId="24" xfId="0" applyFont="1" applyFill="1" applyBorder="1" applyAlignment="1">
      <alignment horizontal="left" vertical="center"/>
    </xf>
    <xf numFmtId="0" fontId="104" fillId="0" borderId="56" xfId="0" applyFont="1" applyFill="1" applyBorder="1" applyAlignment="1">
      <alignment horizontal="left" vertical="center" wrapText="1"/>
    </xf>
    <xf numFmtId="0" fontId="104" fillId="0" borderId="22" xfId="0" applyFont="1" applyFill="1" applyBorder="1" applyAlignment="1">
      <alignment horizontal="left" vertical="center" wrapText="1"/>
    </xf>
    <xf numFmtId="0" fontId="42" fillId="0" borderId="35" xfId="0" applyFont="1" applyFill="1" applyBorder="1" applyAlignment="1">
      <alignment horizontal="left" vertical="center"/>
    </xf>
    <xf numFmtId="0" fontId="42" fillId="0" borderId="24" xfId="0" applyFont="1" applyFill="1" applyBorder="1" applyAlignment="1">
      <alignment horizontal="left" vertical="center"/>
    </xf>
    <xf numFmtId="0" fontId="42" fillId="0" borderId="36" xfId="0" applyFont="1" applyFill="1" applyBorder="1" applyAlignment="1">
      <alignment horizontal="left" vertical="center"/>
    </xf>
    <xf numFmtId="0" fontId="42" fillId="38" borderId="24" xfId="0" applyFont="1" applyFill="1" applyBorder="1" applyAlignment="1"/>
    <xf numFmtId="0" fontId="42" fillId="38" borderId="9" xfId="0" applyFont="1" applyFill="1" applyBorder="1" applyAlignment="1"/>
    <xf numFmtId="0" fontId="40" fillId="0" borderId="9" xfId="0" applyFont="1" applyBorder="1" applyAlignment="1">
      <alignment horizontal="center" vertical="center"/>
    </xf>
    <xf numFmtId="0" fontId="40" fillId="0" borderId="9" xfId="0" applyFont="1" applyFill="1" applyBorder="1" applyAlignment="1">
      <alignment horizontal="center"/>
    </xf>
    <xf numFmtId="0" fontId="99" fillId="0" borderId="25" xfId="0" applyFont="1" applyBorder="1" applyAlignment="1">
      <alignment wrapText="1"/>
    </xf>
    <xf numFmtId="0" fontId="42" fillId="0" borderId="24" xfId="0" applyFont="1" applyBorder="1"/>
    <xf numFmtId="0" fontId="42" fillId="0" borderId="36" xfId="0" applyFont="1" applyBorder="1"/>
    <xf numFmtId="0" fontId="42" fillId="25" borderId="130" xfId="0" applyFont="1" applyFill="1" applyBorder="1" applyAlignment="1"/>
    <xf numFmtId="0" fontId="42" fillId="25" borderId="80" xfId="0" applyFont="1" applyFill="1" applyBorder="1" applyAlignment="1"/>
    <xf numFmtId="0" fontId="42" fillId="25" borderId="57" xfId="0" applyFont="1" applyFill="1" applyBorder="1" applyAlignment="1"/>
    <xf numFmtId="0" fontId="85" fillId="42" borderId="8" xfId="0" applyFont="1" applyFill="1" applyBorder="1" applyAlignment="1">
      <alignment horizontal="center"/>
    </xf>
    <xf numFmtId="0" fontId="85" fillId="42" borderId="93" xfId="0" applyFont="1" applyFill="1" applyBorder="1" applyAlignment="1">
      <alignment horizont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40" fillId="9" borderId="56" xfId="0" applyFont="1" applyFill="1" applyBorder="1" applyAlignment="1">
      <alignment horizontal="center" vertical="center"/>
    </xf>
    <xf numFmtId="0" fontId="40" fillId="10" borderId="9" xfId="0" applyFont="1" applyFill="1" applyBorder="1" applyAlignment="1">
      <alignment horizontal="center"/>
    </xf>
    <xf numFmtId="0" fontId="40" fillId="10" borderId="30" xfId="0" applyFont="1" applyFill="1" applyBorder="1" applyAlignment="1">
      <alignment horizontal="center"/>
    </xf>
    <xf numFmtId="0" fontId="40" fillId="0" borderId="9" xfId="0" applyFont="1" applyBorder="1" applyAlignment="1">
      <alignment horizontal="center" vertical="center" textRotation="90" wrapText="1"/>
    </xf>
    <xf numFmtId="0" fontId="42" fillId="0" borderId="9" xfId="0" applyFont="1" applyBorder="1" applyAlignment="1">
      <alignment horizontal="center" vertical="center" textRotation="90" wrapText="1"/>
    </xf>
    <xf numFmtId="0" fontId="85" fillId="18" borderId="96" xfId="0" applyFont="1" applyFill="1" applyBorder="1" applyAlignment="1">
      <alignment horizontal="left"/>
    </xf>
    <xf numFmtId="0" fontId="85" fillId="18" borderId="97" xfId="0" applyFont="1" applyFill="1" applyBorder="1" applyAlignment="1">
      <alignment horizontal="left"/>
    </xf>
    <xf numFmtId="0" fontId="85" fillId="18" borderId="78" xfId="0" applyFont="1" applyFill="1" applyBorder="1" applyAlignment="1">
      <alignment horizontal="left"/>
    </xf>
    <xf numFmtId="0" fontId="85" fillId="27" borderId="84" xfId="0" applyFont="1" applyFill="1" applyBorder="1" applyAlignment="1">
      <alignment horizontal="center"/>
    </xf>
    <xf numFmtId="0" fontId="85" fillId="27" borderId="8" xfId="0" applyFont="1" applyFill="1" applyBorder="1" applyAlignment="1">
      <alignment horizontal="center"/>
    </xf>
    <xf numFmtId="0" fontId="85" fillId="41" borderId="8" xfId="0" applyFont="1" applyFill="1" applyBorder="1" applyAlignment="1">
      <alignment horizontal="center"/>
    </xf>
    <xf numFmtId="0" fontId="85" fillId="41" borderId="42" xfId="0" applyFont="1" applyFill="1" applyBorder="1" applyAlignment="1">
      <alignment horizontal="center"/>
    </xf>
    <xf numFmtId="0" fontId="40" fillId="9" borderId="12" xfId="0" applyFont="1" applyFill="1" applyBorder="1" applyAlignment="1">
      <alignment horizontal="center" vertical="center"/>
    </xf>
    <xf numFmtId="0" fontId="40" fillId="9" borderId="13" xfId="0" applyFont="1" applyFill="1" applyBorder="1" applyAlignment="1">
      <alignment horizontal="center" vertical="center"/>
    </xf>
    <xf numFmtId="0" fontId="40" fillId="0" borderId="35" xfId="0" applyFont="1" applyBorder="1" applyAlignment="1">
      <alignment horizontal="center" vertical="center"/>
    </xf>
    <xf numFmtId="0" fontId="72" fillId="14" borderId="35" xfId="0" applyFont="1" applyFill="1" applyBorder="1" applyAlignment="1">
      <alignment horizontal="center" vertical="center" textRotation="90"/>
    </xf>
    <xf numFmtId="0" fontId="69" fillId="21" borderId="5" xfId="0" applyFont="1" applyFill="1" applyBorder="1" applyAlignment="1">
      <alignment horizontal="center" vertical="center" wrapText="1"/>
    </xf>
    <xf numFmtId="0" fontId="69" fillId="21" borderId="0" xfId="0" applyFont="1" applyFill="1" applyBorder="1" applyAlignment="1">
      <alignment horizontal="center" vertical="center" wrapText="1"/>
    </xf>
    <xf numFmtId="0" fontId="72" fillId="0" borderId="25" xfId="0" applyFont="1" applyFill="1" applyBorder="1" applyAlignment="1">
      <alignment horizontal="left"/>
    </xf>
    <xf numFmtId="0" fontId="72" fillId="0" borderId="24" xfId="0" applyFont="1" applyFill="1" applyBorder="1" applyAlignment="1">
      <alignment horizontal="left"/>
    </xf>
    <xf numFmtId="0" fontId="72" fillId="0" borderId="44" xfId="0" applyFont="1" applyFill="1" applyBorder="1" applyAlignment="1">
      <alignment horizontal="left"/>
    </xf>
    <xf numFmtId="0" fontId="40" fillId="11" borderId="9" xfId="0" applyFont="1" applyFill="1" applyBorder="1" applyAlignment="1">
      <alignment horizontal="center" wrapText="1"/>
    </xf>
    <xf numFmtId="0" fontId="42" fillId="0" borderId="9" xfId="0" applyFont="1" applyBorder="1" applyAlignment="1">
      <alignment horizontal="center" vertical="center" textRotation="90"/>
    </xf>
    <xf numFmtId="0" fontId="69" fillId="0" borderId="25" xfId="0" applyFont="1" applyBorder="1" applyAlignment="1"/>
    <xf numFmtId="0" fontId="69" fillId="0" borderId="24" xfId="0" applyFont="1" applyBorder="1" applyAlignment="1"/>
    <xf numFmtId="0" fontId="69" fillId="0" borderId="36" xfId="0" applyFont="1" applyBorder="1" applyAlignment="1"/>
    <xf numFmtId="0" fontId="76" fillId="0" borderId="9" xfId="0" applyFont="1" applyBorder="1" applyAlignment="1">
      <alignment horizontal="center" vertical="center" textRotation="90" wrapText="1"/>
    </xf>
    <xf numFmtId="0" fontId="40" fillId="16" borderId="9" xfId="0" applyFont="1" applyFill="1" applyBorder="1" applyAlignment="1">
      <alignment horizontal="center"/>
    </xf>
    <xf numFmtId="0" fontId="72" fillId="25" borderId="9" xfId="0" applyFont="1" applyFill="1" applyBorder="1" applyAlignment="1">
      <alignment horizontal="center" vertical="center" textRotation="90"/>
    </xf>
    <xf numFmtId="0" fontId="38" fillId="51" borderId="24" xfId="0" applyFont="1" applyFill="1" applyBorder="1" applyAlignment="1">
      <alignment horizontal="left"/>
    </xf>
    <xf numFmtId="0" fontId="38" fillId="51" borderId="44" xfId="0" applyFont="1" applyFill="1" applyBorder="1" applyAlignment="1">
      <alignment horizontal="left"/>
    </xf>
    <xf numFmtId="0" fontId="69" fillId="9" borderId="9" xfId="0" applyFont="1" applyFill="1" applyBorder="1" applyAlignment="1">
      <alignment horizontal="center" vertical="center"/>
    </xf>
    <xf numFmtId="0" fontId="69" fillId="9" borderId="42" xfId="0" applyFont="1" applyFill="1" applyBorder="1" applyAlignment="1">
      <alignment horizontal="center" wrapText="1"/>
    </xf>
    <xf numFmtId="0" fontId="69" fillId="9" borderId="22" xfId="0" applyFont="1" applyFill="1" applyBorder="1" applyAlignment="1">
      <alignment horizontal="center" wrapText="1"/>
    </xf>
    <xf numFmtId="0" fontId="69" fillId="38" borderId="25" xfId="0" applyFont="1" applyFill="1" applyBorder="1" applyAlignment="1"/>
    <xf numFmtId="0" fontId="69" fillId="38" borderId="24" xfId="0" applyFont="1" applyFill="1" applyBorder="1" applyAlignment="1"/>
    <xf numFmtId="0" fontId="69" fillId="38" borderId="22" xfId="0" applyFont="1" applyFill="1" applyBorder="1" applyAlignment="1"/>
    <xf numFmtId="0" fontId="69" fillId="0" borderId="25" xfId="0" applyFont="1" applyBorder="1" applyAlignment="1">
      <alignment horizontal="left"/>
    </xf>
    <xf numFmtId="0" fontId="69" fillId="0" borderId="24" xfId="0" applyFont="1" applyBorder="1" applyAlignment="1">
      <alignment horizontal="left"/>
    </xf>
    <xf numFmtId="0" fontId="69" fillId="0" borderId="36" xfId="0" applyFont="1" applyBorder="1" applyAlignment="1">
      <alignment horizontal="left"/>
    </xf>
    <xf numFmtId="0" fontId="38" fillId="51" borderId="24" xfId="0" applyFont="1" applyFill="1" applyBorder="1" applyAlignment="1"/>
    <xf numFmtId="0" fontId="38" fillId="51" borderId="44" xfId="0" applyFont="1" applyFill="1" applyBorder="1" applyAlignment="1"/>
    <xf numFmtId="0" fontId="69" fillId="0" borderId="43" xfId="0" applyFont="1" applyBorder="1" applyAlignment="1"/>
    <xf numFmtId="0" fontId="69" fillId="0" borderId="9" xfId="0" applyFont="1" applyBorder="1" applyAlignment="1"/>
    <xf numFmtId="0" fontId="69" fillId="0" borderId="35" xfId="0" applyFont="1" applyBorder="1" applyAlignment="1"/>
    <xf numFmtId="0" fontId="72" fillId="14" borderId="9" xfId="0" applyFont="1" applyFill="1" applyBorder="1" applyAlignment="1">
      <alignment horizontal="center" vertical="center" textRotation="90"/>
    </xf>
    <xf numFmtId="0" fontId="42" fillId="14" borderId="43" xfId="0" applyFont="1" applyFill="1" applyBorder="1" applyAlignment="1"/>
    <xf numFmtId="0" fontId="42" fillId="14" borderId="9" xfId="0" applyFont="1" applyFill="1" applyBorder="1" applyAlignment="1"/>
    <xf numFmtId="0" fontId="69" fillId="9" borderId="9" xfId="0" applyFont="1" applyFill="1" applyBorder="1" applyAlignment="1">
      <alignment horizontal="center"/>
    </xf>
    <xf numFmtId="0" fontId="40" fillId="51" borderId="0" xfId="0" applyFont="1" applyFill="1" applyBorder="1" applyAlignment="1">
      <alignment horizontal="center"/>
    </xf>
    <xf numFmtId="0" fontId="40" fillId="9" borderId="70" xfId="0" applyFont="1" applyFill="1" applyBorder="1" applyAlignment="1">
      <alignment horizontal="center" vertical="center"/>
    </xf>
    <xf numFmtId="0" fontId="40" fillId="9" borderId="87" xfId="0" applyFont="1" applyFill="1" applyBorder="1" applyAlignment="1">
      <alignment horizontal="center" vertical="center"/>
    </xf>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40" fillId="9" borderId="55" xfId="0" applyFont="1" applyFill="1" applyBorder="1" applyAlignment="1">
      <alignment horizontal="center" vertical="center"/>
    </xf>
    <xf numFmtId="0" fontId="105" fillId="0" borderId="25" xfId="0" applyFont="1" applyFill="1" applyBorder="1" applyAlignment="1">
      <alignment horizontal="left"/>
    </xf>
    <xf numFmtId="0" fontId="105" fillId="0" borderId="24" xfId="0" applyFont="1" applyFill="1" applyBorder="1" applyAlignment="1">
      <alignment horizontal="left"/>
    </xf>
    <xf numFmtId="0" fontId="105" fillId="0" borderId="36" xfId="0" applyFont="1" applyFill="1" applyBorder="1" applyAlignment="1">
      <alignment horizontal="left"/>
    </xf>
    <xf numFmtId="0" fontId="95" fillId="0" borderId="25" xfId="0" applyFont="1" applyFill="1" applyBorder="1" applyAlignment="1">
      <alignment horizontal="left"/>
    </xf>
    <xf numFmtId="0" fontId="95" fillId="0" borderId="24" xfId="0" applyFont="1" applyFill="1" applyBorder="1" applyAlignment="1">
      <alignment horizontal="left"/>
    </xf>
    <xf numFmtId="0" fontId="64" fillId="0" borderId="9" xfId="0" applyFont="1" applyBorder="1" applyAlignment="1">
      <alignment horizontal="center" vertical="center"/>
    </xf>
    <xf numFmtId="0" fontId="64" fillId="0" borderId="35" xfId="0" applyFont="1" applyBorder="1" applyAlignment="1">
      <alignment horizontal="center" vertical="center"/>
    </xf>
    <xf numFmtId="0" fontId="40" fillId="9" borderId="24" xfId="0" applyFont="1" applyFill="1" applyBorder="1" applyAlignment="1">
      <alignment horizontal="center" vertical="center"/>
    </xf>
    <xf numFmtId="0" fontId="69" fillId="9" borderId="9" xfId="0" applyFont="1" applyFill="1" applyBorder="1" applyAlignment="1">
      <alignment horizontal="center" wrapText="1"/>
    </xf>
    <xf numFmtId="0" fontId="42" fillId="38" borderId="42" xfId="0" applyFont="1" applyFill="1" applyBorder="1" applyAlignment="1"/>
    <xf numFmtId="0" fontId="42" fillId="38" borderId="22" xfId="0" applyFont="1" applyFill="1" applyBorder="1" applyAlignment="1"/>
    <xf numFmtId="0" fontId="42" fillId="38" borderId="55" xfId="0" applyFont="1" applyFill="1" applyBorder="1" applyAlignment="1"/>
    <xf numFmtId="0" fontId="85" fillId="18" borderId="96" xfId="0" applyFont="1" applyFill="1" applyBorder="1" applyAlignment="1">
      <alignment horizontal="right"/>
    </xf>
    <xf numFmtId="0" fontId="85" fillId="18" borderId="97" xfId="0" applyFont="1" applyFill="1" applyBorder="1" applyAlignment="1">
      <alignment horizontal="right"/>
    </xf>
    <xf numFmtId="0" fontId="85" fillId="18" borderId="78" xfId="0" applyFont="1" applyFill="1" applyBorder="1" applyAlignment="1">
      <alignment horizontal="right"/>
    </xf>
    <xf numFmtId="0" fontId="42" fillId="25" borderId="43" xfId="0" applyFont="1" applyFill="1" applyBorder="1" applyAlignment="1"/>
    <xf numFmtId="0" fontId="42" fillId="25" borderId="9" xfId="0" applyFont="1" applyFill="1" applyBorder="1" applyAlignment="1"/>
    <xf numFmtId="0" fontId="40" fillId="9" borderId="87" xfId="0" applyFont="1" applyFill="1" applyBorder="1" applyAlignment="1">
      <alignment horizontal="center" vertical="center" wrapText="1"/>
    </xf>
    <xf numFmtId="0" fontId="69" fillId="38" borderId="75" xfId="0" applyFont="1" applyFill="1" applyBorder="1" applyAlignment="1"/>
    <xf numFmtId="0" fontId="69" fillId="38" borderId="56" xfId="0" applyFont="1" applyFill="1" applyBorder="1" applyAlignment="1"/>
    <xf numFmtId="0" fontId="69" fillId="38" borderId="0" xfId="0" applyFont="1" applyFill="1" applyBorder="1" applyAlignment="1"/>
    <xf numFmtId="0" fontId="98" fillId="0" borderId="25" xfId="0" applyFont="1" applyBorder="1" applyAlignment="1"/>
    <xf numFmtId="0" fontId="98" fillId="0" borderId="24" xfId="0" applyFont="1" applyBorder="1" applyAlignment="1"/>
    <xf numFmtId="0" fontId="98" fillId="0" borderId="36" xfId="0" applyFont="1" applyBorder="1" applyAlignment="1"/>
    <xf numFmtId="0" fontId="42" fillId="14" borderId="5" xfId="0" applyFont="1" applyFill="1" applyBorder="1" applyAlignment="1"/>
    <xf numFmtId="0" fontId="42" fillId="14" borderId="0" xfId="0" applyFont="1" applyFill="1" applyBorder="1" applyAlignment="1"/>
    <xf numFmtId="0" fontId="39" fillId="17" borderId="35" xfId="0" applyFont="1" applyFill="1" applyBorder="1" applyAlignment="1">
      <alignment horizontal="left" vertical="center"/>
    </xf>
    <xf numFmtId="0" fontId="39" fillId="17" borderId="24" xfId="0" applyFont="1" applyFill="1" applyBorder="1" applyAlignment="1">
      <alignment horizontal="left" vertical="center"/>
    </xf>
    <xf numFmtId="0" fontId="39" fillId="17" borderId="36" xfId="0" applyFont="1" applyFill="1" applyBorder="1" applyAlignment="1">
      <alignment horizontal="left" vertical="center"/>
    </xf>
    <xf numFmtId="0" fontId="42" fillId="0" borderId="25" xfId="0" applyFont="1" applyBorder="1" applyAlignment="1"/>
    <xf numFmtId="0" fontId="42" fillId="0" borderId="24" xfId="0" applyFont="1" applyBorder="1" applyAlignment="1"/>
    <xf numFmtId="0" fontId="40" fillId="9" borderId="45" xfId="0" applyFont="1" applyFill="1" applyBorder="1" applyAlignment="1">
      <alignment horizontal="center" vertical="center"/>
    </xf>
    <xf numFmtId="0" fontId="40" fillId="9" borderId="89" xfId="0" applyFont="1" applyFill="1" applyBorder="1" applyAlignment="1">
      <alignment horizontal="center" vertical="center"/>
    </xf>
    <xf numFmtId="0" fontId="69" fillId="21" borderId="75" xfId="0" applyFont="1" applyFill="1" applyBorder="1" applyAlignment="1">
      <alignment horizontal="center" vertical="center" wrapText="1"/>
    </xf>
    <xf numFmtId="0" fontId="69" fillId="21" borderId="56" xfId="0" applyFont="1" applyFill="1" applyBorder="1" applyAlignment="1">
      <alignment horizontal="center" vertical="center" wrapText="1"/>
    </xf>
    <xf numFmtId="0" fontId="69" fillId="21" borderId="87" xfId="0" applyFont="1" applyFill="1" applyBorder="1" applyAlignment="1">
      <alignment horizontal="center" vertical="center" wrapText="1"/>
    </xf>
    <xf numFmtId="0" fontId="69" fillId="21" borderId="88" xfId="0" applyFont="1" applyFill="1" applyBorder="1" applyAlignment="1">
      <alignment horizontal="center" vertical="center" wrapText="1"/>
    </xf>
    <xf numFmtId="0" fontId="69" fillId="21" borderId="23" xfId="0" applyFont="1" applyFill="1" applyBorder="1" applyAlignment="1">
      <alignment horizontal="center" vertical="center" wrapText="1"/>
    </xf>
    <xf numFmtId="0" fontId="69" fillId="21" borderId="22" xfId="0" applyFont="1" applyFill="1" applyBorder="1" applyAlignment="1">
      <alignment horizontal="center" vertical="center" wrapText="1"/>
    </xf>
    <xf numFmtId="0" fontId="69" fillId="21" borderId="55" xfId="0" applyFont="1" applyFill="1" applyBorder="1" applyAlignment="1">
      <alignment horizontal="center" vertical="center" wrapText="1"/>
    </xf>
    <xf numFmtId="0" fontId="42" fillId="0" borderId="70" xfId="0" applyFont="1" applyBorder="1" applyAlignment="1">
      <alignment horizontal="left" vertical="center" wrapText="1"/>
    </xf>
    <xf numFmtId="0" fontId="42" fillId="0" borderId="56" xfId="0" applyFont="1" applyBorder="1" applyAlignment="1">
      <alignment horizontal="left" vertical="center" wrapText="1"/>
    </xf>
    <xf numFmtId="0" fontId="42" fillId="0" borderId="87" xfId="0" applyFont="1" applyBorder="1" applyAlignment="1">
      <alignment horizontal="left" vertical="center" wrapText="1"/>
    </xf>
    <xf numFmtId="0" fontId="42" fillId="0" borderId="40" xfId="0" applyFont="1" applyBorder="1" applyAlignment="1">
      <alignment horizontal="left" vertical="center" wrapText="1"/>
    </xf>
    <xf numFmtId="0" fontId="42" fillId="0" borderId="0" xfId="0" applyFont="1" applyBorder="1" applyAlignment="1">
      <alignment horizontal="left" vertical="center" wrapText="1"/>
    </xf>
    <xf numFmtId="0" fontId="42" fillId="0" borderId="88" xfId="0" applyFont="1" applyBorder="1" applyAlignment="1">
      <alignment horizontal="left" vertical="center" wrapText="1"/>
    </xf>
    <xf numFmtId="0" fontId="42" fillId="0" borderId="132" xfId="0" applyFont="1" applyBorder="1" applyAlignment="1">
      <alignment horizontal="left" vertical="center" wrapText="1"/>
    </xf>
    <xf numFmtId="0" fontId="42" fillId="0" borderId="12" xfId="0" applyFont="1" applyBorder="1" applyAlignment="1">
      <alignment horizontal="left" vertical="center" wrapText="1"/>
    </xf>
    <xf numFmtId="0" fontId="42" fillId="0" borderId="86" xfId="0" applyFont="1" applyBorder="1" applyAlignment="1">
      <alignment horizontal="left" vertical="center" wrapText="1"/>
    </xf>
    <xf numFmtId="0" fontId="69" fillId="0" borderId="24" xfId="0" applyFont="1" applyBorder="1" applyAlignment="1">
      <alignment horizontal="left" vertical="center" wrapText="1"/>
    </xf>
    <xf numFmtId="0" fontId="69" fillId="0" borderId="36" xfId="0" applyFont="1" applyBorder="1" applyAlignment="1">
      <alignment horizontal="left" vertical="center" wrapText="1"/>
    </xf>
    <xf numFmtId="0" fontId="95" fillId="0" borderId="25" xfId="0" applyFont="1" applyBorder="1" applyAlignment="1"/>
    <xf numFmtId="0" fontId="95" fillId="0" borderId="24" xfId="0" applyFont="1" applyBorder="1" applyAlignment="1"/>
    <xf numFmtId="0" fontId="95" fillId="0" borderId="36" xfId="0" applyFont="1" applyBorder="1" applyAlignment="1"/>
    <xf numFmtId="0" fontId="69" fillId="9" borderId="35" xfId="0" applyFont="1" applyFill="1" applyBorder="1" applyAlignment="1">
      <alignment horizontal="center" vertical="center"/>
    </xf>
    <xf numFmtId="0" fontId="69" fillId="9" borderId="24" xfId="0" applyFont="1" applyFill="1" applyBorder="1" applyAlignment="1">
      <alignment horizontal="center" vertical="center"/>
    </xf>
    <xf numFmtId="0" fontId="69" fillId="9" borderId="36" xfId="0" applyFont="1" applyFill="1" applyBorder="1" applyAlignment="1">
      <alignment horizontal="center" vertical="center"/>
    </xf>
    <xf numFmtId="0" fontId="40" fillId="9" borderId="35" xfId="0" applyFont="1" applyFill="1" applyBorder="1" applyAlignment="1">
      <alignment horizontal="center" vertical="center"/>
    </xf>
    <xf numFmtId="0" fontId="40" fillId="9" borderId="36" xfId="0" applyFont="1" applyFill="1" applyBorder="1" applyAlignment="1">
      <alignment horizontal="center" vertical="center"/>
    </xf>
    <xf numFmtId="0" fontId="40" fillId="9" borderId="44" xfId="0" applyFont="1" applyFill="1" applyBorder="1" applyAlignment="1">
      <alignment horizontal="center" vertical="center"/>
    </xf>
    <xf numFmtId="0" fontId="40" fillId="9" borderId="9" xfId="0" applyFont="1" applyFill="1" applyBorder="1" applyAlignment="1">
      <alignment horizontal="center" vertical="center"/>
    </xf>
    <xf numFmtId="0" fontId="40" fillId="9" borderId="30" xfId="0" applyFont="1" applyFill="1" applyBorder="1" applyAlignment="1">
      <alignment horizontal="center" vertical="center"/>
    </xf>
    <xf numFmtId="0" fontId="69" fillId="0" borderId="11" xfId="0" applyFont="1" applyBorder="1" applyAlignment="1">
      <alignment horizontal="left"/>
    </xf>
    <xf numFmtId="0" fontId="69" fillId="0" borderId="12" xfId="0" applyFont="1" applyBorder="1" applyAlignment="1">
      <alignment horizontal="left"/>
    </xf>
    <xf numFmtId="0" fontId="69" fillId="0" borderId="86" xfId="0" applyFont="1" applyBorder="1" applyAlignment="1">
      <alignment horizontal="left"/>
    </xf>
    <xf numFmtId="0" fontId="100" fillId="0" borderId="25" xfId="0" applyFont="1" applyBorder="1" applyAlignment="1"/>
    <xf numFmtId="0" fontId="100" fillId="0" borderId="24" xfId="0" applyFont="1" applyBorder="1" applyAlignment="1"/>
    <xf numFmtId="0" fontId="100" fillId="0" borderId="36" xfId="0" applyFont="1" applyBorder="1" applyAlignment="1"/>
    <xf numFmtId="0" fontId="40" fillId="0" borderId="87" xfId="0" applyFont="1" applyBorder="1" applyAlignment="1">
      <alignment horizontal="left" vertical="center" wrapText="1"/>
    </xf>
    <xf numFmtId="0" fontId="40" fillId="0" borderId="88" xfId="0" applyFont="1" applyBorder="1" applyAlignment="1">
      <alignment horizontal="left" vertical="center" wrapText="1"/>
    </xf>
    <xf numFmtId="0" fontId="40" fillId="0" borderId="55" xfId="0" applyFont="1" applyBorder="1" applyAlignment="1">
      <alignment horizontal="left" vertical="center" wrapText="1"/>
    </xf>
    <xf numFmtId="0" fontId="40" fillId="9" borderId="40"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0" fillId="9" borderId="0" xfId="0" applyFont="1" applyFill="1" applyBorder="1" applyAlignment="1">
      <alignment horizontal="center" vertical="center" wrapText="1"/>
    </xf>
    <xf numFmtId="0" fontId="40" fillId="9" borderId="42"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40" fillId="0" borderId="43" xfId="0" applyFont="1" applyBorder="1" applyAlignment="1">
      <alignment vertical="center"/>
    </xf>
    <xf numFmtId="0" fontId="40" fillId="0" borderId="9" xfId="0" applyFont="1" applyBorder="1" applyAlignment="1">
      <alignment vertical="center"/>
    </xf>
    <xf numFmtId="0" fontId="40" fillId="10" borderId="9" xfId="0" applyFont="1" applyFill="1" applyBorder="1" applyAlignment="1">
      <alignment horizontal="center" vertical="center"/>
    </xf>
    <xf numFmtId="0" fontId="40" fillId="10" borderId="30" xfId="0" applyFont="1" applyFill="1" applyBorder="1" applyAlignment="1">
      <alignment horizontal="center" vertical="center"/>
    </xf>
    <xf numFmtId="0" fontId="74" fillId="0" borderId="5" xfId="0" applyFont="1" applyFill="1" applyBorder="1" applyAlignment="1">
      <alignment horizontal="left" vertical="center" wrapText="1"/>
    </xf>
    <xf numFmtId="0" fontId="74" fillId="0" borderId="0" xfId="0" applyFont="1" applyFill="1" applyBorder="1" applyAlignment="1">
      <alignment horizontal="left" vertical="center" wrapText="1"/>
    </xf>
    <xf numFmtId="0" fontId="69" fillId="38" borderId="43" xfId="0" applyFont="1" applyFill="1" applyBorder="1" applyAlignment="1">
      <alignment vertical="center"/>
    </xf>
    <xf numFmtId="0" fontId="69" fillId="38" borderId="9" xfId="0" applyFont="1" applyFill="1" applyBorder="1" applyAlignment="1">
      <alignment vertical="center"/>
    </xf>
    <xf numFmtId="0" fontId="42" fillId="38" borderId="9" xfId="0" applyFont="1" applyFill="1" applyBorder="1" applyAlignment="1">
      <alignment vertical="center"/>
    </xf>
    <xf numFmtId="0" fontId="38" fillId="53" borderId="43" xfId="0" applyFont="1" applyFill="1" applyBorder="1" applyAlignment="1">
      <alignment vertical="center"/>
    </xf>
    <xf numFmtId="0" fontId="38" fillId="53" borderId="9" xfId="0" applyFont="1" applyFill="1" applyBorder="1" applyAlignment="1">
      <alignment vertical="center"/>
    </xf>
    <xf numFmtId="0" fontId="38" fillId="53" borderId="30" xfId="0" applyFont="1" applyFill="1" applyBorder="1" applyAlignment="1">
      <alignment vertical="center"/>
    </xf>
    <xf numFmtId="0" fontId="77" fillId="54" borderId="75" xfId="2" applyFont="1" applyFill="1" applyBorder="1" applyAlignment="1">
      <alignment horizontal="left" vertical="center"/>
    </xf>
    <xf numFmtId="0" fontId="77" fillId="54" borderId="56" xfId="2" applyFont="1" applyFill="1" applyBorder="1" applyAlignment="1">
      <alignment horizontal="left" vertical="center"/>
    </xf>
    <xf numFmtId="0" fontId="77" fillId="54" borderId="23" xfId="2" applyFont="1" applyFill="1" applyBorder="1" applyAlignment="1">
      <alignment horizontal="left" vertical="center"/>
    </xf>
    <xf numFmtId="0" fontId="77" fillId="54" borderId="22" xfId="2" applyFont="1" applyFill="1" applyBorder="1" applyAlignment="1">
      <alignment horizontal="left" vertical="center"/>
    </xf>
    <xf numFmtId="0" fontId="69" fillId="21" borderId="36" xfId="0" applyFont="1" applyFill="1" applyBorder="1" applyAlignment="1">
      <alignment horizontal="left" vertical="center" wrapText="1"/>
    </xf>
    <xf numFmtId="0" fontId="69" fillId="21" borderId="9" xfId="0" applyFont="1" applyFill="1" applyBorder="1" applyAlignment="1">
      <alignment horizontal="left" vertical="center" wrapText="1"/>
    </xf>
    <xf numFmtId="0" fontId="40" fillId="9" borderId="4" xfId="0" applyFont="1" applyFill="1" applyBorder="1" applyAlignment="1">
      <alignment horizontal="center" vertical="center"/>
    </xf>
    <xf numFmtId="0" fontId="40" fillId="0" borderId="43" xfId="0" applyFont="1" applyBorder="1" applyAlignment="1">
      <alignment vertical="center" wrapText="1"/>
    </xf>
    <xf numFmtId="0" fontId="40" fillId="16" borderId="9" xfId="0" applyFont="1" applyFill="1" applyBorder="1" applyAlignment="1">
      <alignment horizontal="center" vertical="center"/>
    </xf>
    <xf numFmtId="0" fontId="69" fillId="19" borderId="31" xfId="0" applyFont="1" applyFill="1" applyBorder="1" applyAlignment="1">
      <alignment horizontal="center" vertical="center" textRotation="90" wrapText="1"/>
    </xf>
    <xf numFmtId="0" fontId="69" fillId="19" borderId="49" xfId="0" applyFont="1" applyFill="1" applyBorder="1" applyAlignment="1">
      <alignment horizontal="center" vertical="center" textRotation="90" wrapText="1"/>
    </xf>
    <xf numFmtId="0" fontId="69" fillId="19" borderId="8" xfId="0" applyFont="1" applyFill="1" applyBorder="1" applyAlignment="1">
      <alignment horizontal="center" vertical="center" textRotation="90" wrapText="1"/>
    </xf>
    <xf numFmtId="0" fontId="39" fillId="11" borderId="70" xfId="0" applyFont="1" applyFill="1" applyBorder="1" applyAlignment="1">
      <alignment horizontal="center" vertical="center" wrapText="1"/>
    </xf>
    <xf numFmtId="0" fontId="39" fillId="11" borderId="56" xfId="0" applyFont="1" applyFill="1" applyBorder="1" applyAlignment="1">
      <alignment horizontal="center" vertical="center" wrapText="1"/>
    </xf>
    <xf numFmtId="0" fontId="39" fillId="11" borderId="87" xfId="0" applyFont="1" applyFill="1" applyBorder="1" applyAlignment="1">
      <alignment horizontal="center" vertical="center" wrapText="1"/>
    </xf>
    <xf numFmtId="0" fontId="39" fillId="11" borderId="42" xfId="0" applyFont="1" applyFill="1" applyBorder="1" applyAlignment="1">
      <alignment horizontal="center" vertical="center" wrapText="1"/>
    </xf>
    <xf numFmtId="0" fontId="39" fillId="11" borderId="22" xfId="0" applyFont="1" applyFill="1" applyBorder="1" applyAlignment="1">
      <alignment horizontal="center" vertical="center" wrapText="1"/>
    </xf>
    <xf numFmtId="0" fontId="39" fillId="11" borderId="55" xfId="0" applyFont="1" applyFill="1" applyBorder="1" applyAlignment="1">
      <alignment horizontal="center" vertical="center" wrapText="1"/>
    </xf>
    <xf numFmtId="0" fontId="69" fillId="16" borderId="31" xfId="0" applyFont="1" applyFill="1" applyBorder="1" applyAlignment="1">
      <alignment horizontal="center" vertical="center" textRotation="90" wrapText="1"/>
    </xf>
    <xf numFmtId="0" fontId="69" fillId="16" borderId="8" xfId="0" applyFont="1" applyFill="1" applyBorder="1" applyAlignment="1">
      <alignment horizontal="center" vertical="center" textRotation="90" wrapText="1"/>
    </xf>
    <xf numFmtId="0" fontId="42" fillId="25" borderId="43" xfId="0" applyFont="1" applyFill="1" applyBorder="1" applyAlignment="1">
      <alignment vertical="center"/>
    </xf>
    <xf numFmtId="0" fontId="42" fillId="25" borderId="9" xfId="0" applyFont="1" applyFill="1" applyBorder="1" applyAlignment="1">
      <alignment vertical="center"/>
    </xf>
    <xf numFmtId="0" fontId="69" fillId="21" borderId="9" xfId="0" applyFont="1" applyFill="1" applyBorder="1" applyAlignment="1">
      <alignment horizontal="center" vertical="center" textRotation="90"/>
    </xf>
    <xf numFmtId="0" fontId="85" fillId="26" borderId="1" xfId="0" applyFont="1" applyFill="1" applyBorder="1" applyAlignment="1">
      <alignment horizontal="left" vertical="center"/>
    </xf>
    <xf numFmtId="0" fontId="85" fillId="26" borderId="2" xfId="0" applyFont="1" applyFill="1" applyBorder="1" applyAlignment="1">
      <alignment horizontal="left" vertical="center"/>
    </xf>
    <xf numFmtId="0" fontId="85" fillId="26" borderId="3" xfId="0" applyFont="1" applyFill="1" applyBorder="1" applyAlignment="1">
      <alignment horizontal="left" vertical="center"/>
    </xf>
    <xf numFmtId="0" fontId="69" fillId="9" borderId="30" xfId="0" applyFont="1" applyFill="1" applyBorder="1" applyAlignment="1">
      <alignment horizontal="center"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0" xfId="0" applyFont="1" applyFill="1" applyBorder="1" applyAlignment="1">
      <alignment horizontal="left" vertical="center"/>
    </xf>
    <xf numFmtId="0" fontId="2" fillId="0" borderId="43" xfId="2" applyFont="1" applyBorder="1" applyAlignment="1">
      <alignment horizontal="left" vertical="center"/>
    </xf>
    <xf numFmtId="0" fontId="2" fillId="0" borderId="9" xfId="2" applyFont="1" applyBorder="1" applyAlignment="1">
      <alignment horizontal="left" vertical="center"/>
    </xf>
    <xf numFmtId="0" fontId="2" fillId="0" borderId="35" xfId="2" applyFont="1" applyBorder="1" applyAlignment="1">
      <alignment horizontal="left" vertical="center"/>
    </xf>
    <xf numFmtId="0" fontId="85" fillId="26" borderId="96" xfId="0" applyFont="1" applyFill="1" applyBorder="1" applyAlignment="1">
      <alignment horizontal="left" vertical="center"/>
    </xf>
    <xf numFmtId="0" fontId="85" fillId="26" borderId="97" xfId="0" applyFont="1" applyFill="1" applyBorder="1" applyAlignment="1">
      <alignment horizontal="left" vertical="center"/>
    </xf>
    <xf numFmtId="0" fontId="85" fillId="26" borderId="78" xfId="0" applyFont="1" applyFill="1" applyBorder="1" applyAlignment="1">
      <alignment horizontal="left" vertical="center"/>
    </xf>
    <xf numFmtId="0" fontId="85" fillId="27" borderId="114" xfId="0" applyFont="1" applyFill="1" applyBorder="1" applyAlignment="1">
      <alignment horizontal="center" vertical="center"/>
    </xf>
    <xf numFmtId="0" fontId="85" fillId="27" borderId="121" xfId="0" applyFont="1" applyFill="1" applyBorder="1" applyAlignment="1">
      <alignment horizontal="center" vertical="center"/>
    </xf>
    <xf numFmtId="0" fontId="85" fillId="41" borderId="121" xfId="0" applyFont="1" applyFill="1" applyBorder="1" applyAlignment="1">
      <alignment horizontal="center" vertical="center"/>
    </xf>
    <xf numFmtId="0" fontId="85" fillId="42" borderId="121" xfId="0" applyFont="1" applyFill="1" applyBorder="1" applyAlignment="1">
      <alignment horizontal="center" vertical="center"/>
    </xf>
    <xf numFmtId="0" fontId="85" fillId="42" borderId="134" xfId="0" applyFont="1" applyFill="1" applyBorder="1" applyAlignment="1">
      <alignment horizontal="center" vertical="center"/>
    </xf>
    <xf numFmtId="0" fontId="40" fillId="0" borderId="9" xfId="0" applyFont="1" applyFill="1" applyBorder="1" applyAlignment="1">
      <alignment horizontal="center" vertical="center"/>
    </xf>
    <xf numFmtId="0" fontId="97" fillId="21" borderId="75" xfId="0" applyFont="1" applyFill="1" applyBorder="1" applyAlignment="1">
      <alignment horizontal="center" vertical="center"/>
    </xf>
    <xf numFmtId="0" fontId="97" fillId="21" borderId="5" xfId="0" applyFont="1" applyFill="1" applyBorder="1" applyAlignment="1">
      <alignment horizontal="center" vertical="center"/>
    </xf>
    <xf numFmtId="0" fontId="97" fillId="21" borderId="23" xfId="0" applyFont="1" applyFill="1" applyBorder="1" applyAlignment="1">
      <alignment horizontal="center" vertical="center"/>
    </xf>
    <xf numFmtId="0" fontId="69" fillId="21" borderId="56" xfId="0" applyFont="1" applyFill="1" applyBorder="1" applyAlignment="1">
      <alignment horizontal="left" vertical="center" wrapText="1"/>
    </xf>
    <xf numFmtId="0" fontId="69" fillId="21" borderId="87" xfId="0" applyFont="1" applyFill="1" applyBorder="1" applyAlignment="1">
      <alignment horizontal="left" vertical="center" wrapText="1"/>
    </xf>
    <xf numFmtId="0" fontId="69" fillId="21" borderId="0" xfId="0" applyFont="1" applyFill="1" applyBorder="1" applyAlignment="1">
      <alignment horizontal="left" vertical="center" wrapText="1"/>
    </xf>
    <xf numFmtId="0" fontId="69" fillId="21" borderId="88" xfId="0" applyFont="1" applyFill="1" applyBorder="1" applyAlignment="1">
      <alignment horizontal="left" vertical="center" wrapText="1"/>
    </xf>
    <xf numFmtId="0" fontId="69" fillId="21" borderId="22" xfId="0" applyFont="1" applyFill="1" applyBorder="1" applyAlignment="1">
      <alignment horizontal="left" vertical="center" wrapText="1"/>
    </xf>
    <xf numFmtId="0" fontId="69" fillId="21" borderId="55" xfId="0" applyFont="1" applyFill="1" applyBorder="1" applyAlignment="1">
      <alignment horizontal="left" vertical="center" wrapText="1"/>
    </xf>
    <xf numFmtId="0" fontId="42" fillId="14" borderId="25" xfId="0" applyFont="1" applyFill="1" applyBorder="1" applyAlignment="1">
      <alignment vertical="center"/>
    </xf>
    <xf numFmtId="0" fontId="42" fillId="14" borderId="24" xfId="0" applyFont="1" applyFill="1" applyBorder="1" applyAlignment="1">
      <alignment vertical="center"/>
    </xf>
    <xf numFmtId="0" fontId="42" fillId="14" borderId="36" xfId="0" applyFont="1" applyFill="1" applyBorder="1" applyAlignment="1">
      <alignment vertical="center"/>
    </xf>
    <xf numFmtId="0" fontId="97" fillId="21" borderId="25" xfId="0" applyFont="1" applyFill="1" applyBorder="1" applyAlignment="1">
      <alignment horizontal="center" vertical="center"/>
    </xf>
    <xf numFmtId="0" fontId="69" fillId="21" borderId="35" xfId="0" applyFont="1" applyFill="1" applyBorder="1" applyAlignment="1">
      <alignment horizontal="left" vertical="center" wrapText="1"/>
    </xf>
    <xf numFmtId="0" fontId="2" fillId="0" borderId="70" xfId="2" applyFont="1" applyFill="1" applyBorder="1" applyAlignment="1">
      <alignment horizontal="left" vertical="center" wrapText="1"/>
    </xf>
    <xf numFmtId="0" fontId="2" fillId="0" borderId="56" xfId="2" applyFont="1" applyFill="1" applyBorder="1" applyAlignment="1">
      <alignment horizontal="left" vertical="center" wrapText="1"/>
    </xf>
    <xf numFmtId="0" fontId="2" fillId="0" borderId="87" xfId="2" applyFont="1" applyFill="1" applyBorder="1" applyAlignment="1">
      <alignment horizontal="left" vertical="center" wrapText="1"/>
    </xf>
    <xf numFmtId="0" fontId="2" fillId="0" borderId="40"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88" xfId="2" applyFont="1" applyFill="1" applyBorder="1" applyAlignment="1">
      <alignment horizontal="left" vertical="center" wrapText="1"/>
    </xf>
    <xf numFmtId="0" fontId="2" fillId="0" borderId="42" xfId="2" applyFont="1" applyFill="1" applyBorder="1" applyAlignment="1">
      <alignment horizontal="left" vertical="center" wrapText="1"/>
    </xf>
    <xf numFmtId="0" fontId="2" fillId="0" borderId="22" xfId="2" applyFont="1" applyFill="1" applyBorder="1" applyAlignment="1">
      <alignment horizontal="left" vertical="center" wrapText="1"/>
    </xf>
    <xf numFmtId="0" fontId="2" fillId="0" borderId="55" xfId="2" applyFont="1" applyFill="1" applyBorder="1" applyAlignment="1">
      <alignment horizontal="left" vertical="center" wrapText="1"/>
    </xf>
    <xf numFmtId="0" fontId="2" fillId="0" borderId="24" xfId="2" applyFont="1" applyBorder="1" applyAlignment="1">
      <alignment horizontal="left" vertical="center"/>
    </xf>
    <xf numFmtId="0" fontId="79" fillId="54" borderId="43" xfId="0" applyFont="1" applyFill="1" applyBorder="1" applyAlignment="1">
      <alignment horizontal="left" vertical="center" wrapText="1"/>
    </xf>
    <xf numFmtId="0" fontId="79" fillId="54" borderId="9" xfId="0" applyFont="1" applyFill="1" applyBorder="1" applyAlignment="1">
      <alignment horizontal="left" vertical="center" wrapText="1"/>
    </xf>
    <xf numFmtId="0" fontId="79" fillId="54" borderId="35" xfId="0" applyFont="1" applyFill="1" applyBorder="1" applyAlignment="1">
      <alignment horizontal="left" vertical="center" wrapText="1"/>
    </xf>
    <xf numFmtId="0" fontId="74" fillId="54" borderId="43" xfId="0" applyFont="1" applyFill="1" applyBorder="1" applyAlignment="1">
      <alignment horizontal="left" vertical="center" wrapText="1"/>
    </xf>
    <xf numFmtId="0" fontId="74" fillId="54" borderId="9" xfId="0" applyFont="1" applyFill="1" applyBorder="1" applyAlignment="1">
      <alignment horizontal="left" vertical="center" wrapText="1"/>
    </xf>
    <xf numFmtId="0" fontId="2" fillId="0" borderId="25" xfId="2" applyFont="1" applyBorder="1" applyAlignment="1">
      <alignment horizontal="left" vertical="center"/>
    </xf>
    <xf numFmtId="0" fontId="85" fillId="41" borderId="8" xfId="0" applyFont="1" applyFill="1" applyBorder="1" applyAlignment="1">
      <alignment horizontal="center" vertical="center"/>
    </xf>
    <xf numFmtId="0" fontId="85" fillId="42" borderId="8" xfId="0" applyFont="1" applyFill="1" applyBorder="1" applyAlignment="1">
      <alignment horizontal="center" vertical="center"/>
    </xf>
    <xf numFmtId="0" fontId="85" fillId="42" borderId="93" xfId="0" applyFont="1" applyFill="1" applyBorder="1" applyAlignment="1">
      <alignment horizontal="center" vertical="center"/>
    </xf>
    <xf numFmtId="0" fontId="40" fillId="0" borderId="9" xfId="0" applyFont="1" applyBorder="1" applyAlignment="1">
      <alignment vertical="center" wrapText="1"/>
    </xf>
    <xf numFmtId="0" fontId="85" fillId="26" borderId="96" xfId="0" applyFont="1" applyFill="1" applyBorder="1" applyAlignment="1">
      <alignment horizontal="right" vertical="center"/>
    </xf>
    <xf numFmtId="0" fontId="85" fillId="26" borderId="97" xfId="0" applyFont="1" applyFill="1" applyBorder="1" applyAlignment="1">
      <alignment horizontal="right" vertical="center"/>
    </xf>
    <xf numFmtId="0" fontId="85" fillId="26" borderId="78" xfId="0" applyFont="1" applyFill="1" applyBorder="1" applyAlignment="1">
      <alignment horizontal="right" vertical="center"/>
    </xf>
    <xf numFmtId="0" fontId="85" fillId="27" borderId="43" xfId="0" applyFont="1" applyFill="1" applyBorder="1" applyAlignment="1">
      <alignment horizontal="center" vertical="center"/>
    </xf>
    <xf numFmtId="0" fontId="85" fillId="27" borderId="9" xfId="0" applyFont="1" applyFill="1" applyBorder="1" applyAlignment="1">
      <alignment horizontal="center" vertical="center"/>
    </xf>
    <xf numFmtId="0" fontId="85" fillId="41" borderId="9" xfId="0" applyFont="1" applyFill="1" applyBorder="1" applyAlignment="1">
      <alignment horizontal="center" vertical="center"/>
    </xf>
    <xf numFmtId="0" fontId="85" fillId="27" borderId="84" xfId="0" applyFont="1" applyFill="1" applyBorder="1" applyAlignment="1">
      <alignment horizontal="center" vertical="center"/>
    </xf>
    <xf numFmtId="0" fontId="85" fillId="27" borderId="8" xfId="0" applyFont="1" applyFill="1" applyBorder="1" applyAlignment="1">
      <alignment horizontal="center" vertical="center"/>
    </xf>
    <xf numFmtId="0" fontId="37" fillId="0" borderId="5" xfId="0" applyFont="1" applyFill="1" applyBorder="1" applyAlignment="1">
      <alignment vertical="center"/>
    </xf>
    <xf numFmtId="0" fontId="37" fillId="0" borderId="0" xfId="0" applyFont="1" applyFill="1" applyBorder="1" applyAlignment="1">
      <alignment vertical="center"/>
    </xf>
    <xf numFmtId="0" fontId="37" fillId="0" borderId="5" xfId="0" applyFont="1" applyFill="1" applyBorder="1" applyAlignment="1">
      <alignment horizontal="left" vertical="center"/>
    </xf>
    <xf numFmtId="0" fontId="37" fillId="0" borderId="0" xfId="0" applyFont="1" applyFill="1" applyBorder="1" applyAlignment="1">
      <alignment horizontal="left" vertical="center"/>
    </xf>
    <xf numFmtId="0" fontId="42" fillId="13" borderId="9" xfId="0" applyFont="1" applyFill="1" applyBorder="1" applyAlignment="1">
      <alignment vertical="center"/>
    </xf>
    <xf numFmtId="0" fontId="69" fillId="17" borderId="31" xfId="0" applyFont="1" applyFill="1" applyBorder="1" applyAlignment="1">
      <alignment horizontal="center" vertical="center" textRotation="90" wrapText="1"/>
    </xf>
    <xf numFmtId="0" fontId="69" fillId="17" borderId="49" xfId="0" applyFont="1" applyFill="1" applyBorder="1" applyAlignment="1">
      <alignment horizontal="center" vertical="center" textRotation="90" wrapText="1"/>
    </xf>
    <xf numFmtId="0" fontId="69" fillId="17" borderId="8" xfId="0" applyFont="1" applyFill="1" applyBorder="1" applyAlignment="1">
      <alignment horizontal="center" vertical="center" textRotation="90" wrapText="1"/>
    </xf>
    <xf numFmtId="0" fontId="72" fillId="25" borderId="0" xfId="0" applyFont="1" applyFill="1" applyBorder="1" applyAlignment="1">
      <alignment vertical="center"/>
    </xf>
    <xf numFmtId="0" fontId="72" fillId="14" borderId="12" xfId="0" applyFont="1" applyFill="1" applyBorder="1" applyAlignment="1">
      <alignment vertical="center"/>
    </xf>
    <xf numFmtId="0" fontId="38" fillId="0" borderId="5" xfId="0" applyFont="1" applyFill="1" applyBorder="1" applyAlignment="1">
      <alignment vertical="center"/>
    </xf>
    <xf numFmtId="0" fontId="38" fillId="0" borderId="0" xfId="0" applyFont="1" applyFill="1" applyBorder="1" applyAlignment="1">
      <alignment vertical="center"/>
    </xf>
    <xf numFmtId="0" fontId="85" fillId="42" borderId="9" xfId="0" applyFont="1" applyFill="1" applyBorder="1" applyAlignment="1">
      <alignment horizontal="center" vertical="center"/>
    </xf>
    <xf numFmtId="0" fontId="85" fillId="42" borderId="30" xfId="0" applyFont="1" applyFill="1" applyBorder="1" applyAlignment="1">
      <alignment horizontal="center" vertical="center"/>
    </xf>
    <xf numFmtId="0" fontId="72" fillId="13" borderId="9" xfId="0" applyFont="1" applyFill="1" applyBorder="1" applyAlignment="1">
      <alignment vertical="center"/>
    </xf>
    <xf numFmtId="0" fontId="72" fillId="13" borderId="30" xfId="0" applyFont="1" applyFill="1" applyBorder="1" applyAlignment="1">
      <alignment vertical="center"/>
    </xf>
    <xf numFmtId="0" fontId="72" fillId="25" borderId="36" xfId="0" applyFont="1" applyFill="1" applyBorder="1" applyAlignment="1">
      <alignment horizontal="center" vertical="center" textRotation="90"/>
    </xf>
    <xf numFmtId="0" fontId="72" fillId="14" borderId="8" xfId="0" applyFont="1" applyFill="1" applyBorder="1" applyAlignment="1">
      <alignment horizontal="center" vertical="center" textRotation="90"/>
    </xf>
    <xf numFmtId="9" fontId="94" fillId="9" borderId="9" xfId="0" applyNumberFormat="1" applyFont="1" applyFill="1" applyBorder="1" applyAlignment="1">
      <alignment horizontal="center" vertical="center"/>
    </xf>
    <xf numFmtId="9" fontId="94" fillId="9" borderId="30" xfId="0" applyNumberFormat="1" applyFont="1" applyFill="1" applyBorder="1" applyAlignment="1">
      <alignment horizontal="center" vertical="center"/>
    </xf>
    <xf numFmtId="0" fontId="69" fillId="9" borderId="31" xfId="0" applyFont="1" applyFill="1" applyBorder="1" applyAlignment="1">
      <alignment horizontal="center" vertical="center"/>
    </xf>
    <xf numFmtId="0" fontId="42" fillId="11" borderId="31" xfId="0" applyFont="1" applyFill="1" applyBorder="1" applyAlignment="1">
      <alignment horizontal="center"/>
    </xf>
    <xf numFmtId="0" fontId="42" fillId="11" borderId="8" xfId="0" applyFont="1" applyFill="1" applyBorder="1" applyAlignment="1">
      <alignment horizontal="center"/>
    </xf>
    <xf numFmtId="0" fontId="42" fillId="16" borderId="31" xfId="0" applyFont="1" applyFill="1" applyBorder="1" applyAlignment="1">
      <alignment horizontal="center" vertical="center"/>
    </xf>
    <xf numFmtId="0" fontId="42" fillId="16" borderId="8" xfId="0" applyFont="1" applyFill="1" applyBorder="1" applyAlignment="1">
      <alignment horizontal="center" vertical="center"/>
    </xf>
    <xf numFmtId="0" fontId="69" fillId="9" borderId="31" xfId="0" applyFont="1" applyFill="1" applyBorder="1" applyAlignment="1">
      <alignment horizontal="center" vertical="center" wrapText="1"/>
    </xf>
    <xf numFmtId="0" fontId="69" fillId="0" borderId="11" xfId="0" applyFont="1" applyFill="1" applyBorder="1" applyAlignment="1">
      <alignment horizontal="center" vertical="top" wrapText="1"/>
    </xf>
    <xf numFmtId="0" fontId="69" fillId="0" borderId="12" xfId="0" applyFont="1" applyFill="1" applyBorder="1" applyAlignment="1">
      <alignment horizontal="center" vertical="top" wrapText="1"/>
    </xf>
    <xf numFmtId="0" fontId="72" fillId="53" borderId="43" xfId="0" applyFont="1" applyFill="1" applyBorder="1" applyAlignment="1">
      <alignment vertical="top"/>
    </xf>
    <xf numFmtId="0" fontId="72" fillId="53" borderId="9" xfId="0" applyFont="1" applyFill="1" applyBorder="1" applyAlignment="1">
      <alignment vertical="top"/>
    </xf>
    <xf numFmtId="0" fontId="95" fillId="53" borderId="43" xfId="0" applyFont="1" applyFill="1" applyBorder="1"/>
    <xf numFmtId="0" fontId="95" fillId="53" borderId="9" xfId="0" applyFont="1" applyFill="1" applyBorder="1"/>
    <xf numFmtId="0" fontId="43" fillId="42" borderId="33" xfId="0" applyFont="1" applyFill="1" applyBorder="1" applyAlignment="1">
      <alignment horizontal="center"/>
    </xf>
    <xf numFmtId="0" fontId="43" fillId="42" borderId="61" xfId="0" applyFont="1" applyFill="1" applyBorder="1" applyAlignment="1">
      <alignment horizontal="center"/>
    </xf>
    <xf numFmtId="0" fontId="43" fillId="42" borderId="47" xfId="0" applyFont="1" applyFill="1" applyBorder="1" applyAlignment="1">
      <alignment horizontal="center"/>
    </xf>
    <xf numFmtId="9" fontId="42" fillId="9" borderId="0" xfId="0" applyNumberFormat="1" applyFont="1" applyFill="1" applyBorder="1" applyAlignment="1"/>
    <xf numFmtId="9" fontId="42" fillId="9" borderId="4" xfId="0" applyNumberFormat="1" applyFont="1" applyFill="1" applyBorder="1" applyAlignment="1"/>
    <xf numFmtId="0" fontId="69" fillId="21" borderId="70" xfId="0" applyFont="1" applyFill="1" applyBorder="1" applyAlignment="1">
      <alignment horizontal="center" vertical="center" textRotation="90" wrapText="1"/>
    </xf>
    <xf numFmtId="0" fontId="69" fillId="21" borderId="56" xfId="0" applyFont="1" applyFill="1" applyBorder="1" applyAlignment="1">
      <alignment horizontal="center" vertical="center" textRotation="90" wrapText="1"/>
    </xf>
    <xf numFmtId="0" fontId="69" fillId="21" borderId="87" xfId="0" applyFont="1" applyFill="1" applyBorder="1" applyAlignment="1">
      <alignment horizontal="center" vertical="center" textRotation="90" wrapText="1"/>
    </xf>
    <xf numFmtId="0" fontId="69" fillId="21" borderId="40" xfId="0" applyFont="1" applyFill="1" applyBorder="1" applyAlignment="1">
      <alignment horizontal="center" vertical="center" textRotation="90" wrapText="1"/>
    </xf>
    <xf numFmtId="0" fontId="69" fillId="21" borderId="0" xfId="0" applyFont="1" applyFill="1" applyBorder="1" applyAlignment="1">
      <alignment horizontal="center" vertical="center" textRotation="90" wrapText="1"/>
    </xf>
    <xf numFmtId="0" fontId="69" fillId="21" borderId="88" xfId="0" applyFont="1" applyFill="1" applyBorder="1" applyAlignment="1">
      <alignment horizontal="center" vertical="center" textRotation="90" wrapText="1"/>
    </xf>
    <xf numFmtId="0" fontId="69" fillId="21" borderId="42" xfId="0" applyFont="1" applyFill="1" applyBorder="1" applyAlignment="1">
      <alignment horizontal="center" vertical="center" textRotation="90" wrapText="1"/>
    </xf>
    <xf numFmtId="0" fontId="69" fillId="21" borderId="22" xfId="0" applyFont="1" applyFill="1" applyBorder="1" applyAlignment="1">
      <alignment horizontal="center" vertical="center" textRotation="90" wrapText="1"/>
    </xf>
    <xf numFmtId="0" fontId="69" fillId="21" borderId="55" xfId="0" applyFont="1" applyFill="1" applyBorder="1" applyAlignment="1">
      <alignment horizontal="center" vertical="center" textRotation="90" wrapText="1"/>
    </xf>
    <xf numFmtId="0" fontId="64" fillId="0" borderId="5" xfId="0" applyFont="1" applyFill="1" applyBorder="1"/>
    <xf numFmtId="0" fontId="64" fillId="0" borderId="0" xfId="0" applyFont="1" applyFill="1" applyBorder="1"/>
    <xf numFmtId="0" fontId="42" fillId="38" borderId="48" xfId="0" applyFont="1" applyFill="1" applyBorder="1" applyAlignment="1">
      <alignment horizontal="center" vertical="center"/>
    </xf>
    <xf numFmtId="0" fontId="64" fillId="22" borderId="43" xfId="0" applyFont="1" applyFill="1" applyBorder="1"/>
    <xf numFmtId="0" fontId="64" fillId="22" borderId="9" xfId="0" applyFont="1" applyFill="1" applyBorder="1"/>
    <xf numFmtId="0" fontId="72" fillId="56" borderId="25" xfId="0" applyFont="1" applyFill="1" applyBorder="1" applyAlignment="1">
      <alignment horizontal="left"/>
    </xf>
    <xf numFmtId="0" fontId="72" fillId="56" borderId="24" xfId="0" applyFont="1" applyFill="1" applyBorder="1" applyAlignment="1">
      <alignment horizontal="left"/>
    </xf>
    <xf numFmtId="0" fontId="72" fillId="56" borderId="36" xfId="0" applyFont="1" applyFill="1" applyBorder="1" applyAlignment="1">
      <alignment horizontal="left"/>
    </xf>
    <xf numFmtId="0" fontId="64" fillId="0" borderId="5" xfId="0" applyFont="1" applyFill="1" applyBorder="1" applyAlignment="1">
      <alignment horizontal="left" vertical="center" wrapText="1"/>
    </xf>
    <xf numFmtId="0" fontId="64" fillId="0" borderId="0" xfId="0" applyFont="1" applyBorder="1" applyAlignment="1">
      <alignment horizontal="left" vertical="center" wrapText="1"/>
    </xf>
    <xf numFmtId="0" fontId="85" fillId="44" borderId="96" xfId="0" applyFont="1" applyFill="1" applyBorder="1" applyAlignment="1">
      <alignment horizontal="left"/>
    </xf>
    <xf numFmtId="0" fontId="85" fillId="44" borderId="97" xfId="0" applyFont="1" applyFill="1" applyBorder="1" applyAlignment="1">
      <alignment horizontal="left"/>
    </xf>
    <xf numFmtId="0" fontId="85" fillId="44" borderId="78" xfId="0" applyFont="1" applyFill="1" applyBorder="1" applyAlignment="1">
      <alignment horizontal="left"/>
    </xf>
    <xf numFmtId="0" fontId="43" fillId="27" borderId="119" xfId="0" applyFont="1" applyFill="1" applyBorder="1" applyAlignment="1">
      <alignment horizontal="center"/>
    </xf>
    <xf numFmtId="0" fontId="43" fillId="27" borderId="49" xfId="0" applyFont="1" applyFill="1" applyBorder="1" applyAlignment="1">
      <alignment horizontal="center"/>
    </xf>
    <xf numFmtId="0" fontId="43" fillId="41" borderId="8" xfId="0" applyFont="1" applyFill="1" applyBorder="1" applyAlignment="1">
      <alignment horizontal="center"/>
    </xf>
    <xf numFmtId="0" fontId="43" fillId="42" borderId="8" xfId="0" applyFont="1" applyFill="1" applyBorder="1" applyAlignment="1">
      <alignment horizontal="center"/>
    </xf>
    <xf numFmtId="0" fontId="43" fillId="42" borderId="93" xfId="0" applyFont="1" applyFill="1" applyBorder="1" applyAlignment="1">
      <alignment horizontal="center"/>
    </xf>
    <xf numFmtId="0" fontId="40" fillId="0" borderId="36" xfId="0" applyFont="1" applyBorder="1" applyAlignment="1">
      <alignment horizontal="center"/>
    </xf>
    <xf numFmtId="0" fontId="40" fillId="0" borderId="9" xfId="0" applyFont="1" applyBorder="1" applyAlignment="1">
      <alignment horizontal="center"/>
    </xf>
    <xf numFmtId="0" fontId="40" fillId="16" borderId="8" xfId="0" applyFont="1" applyFill="1" applyBorder="1" applyAlignment="1">
      <alignment horizontal="center"/>
    </xf>
    <xf numFmtId="0" fontId="42" fillId="25" borderId="84" xfId="0" applyFont="1" applyFill="1" applyBorder="1" applyAlignment="1"/>
    <xf numFmtId="0" fontId="42" fillId="25" borderId="8" xfId="0" applyFont="1" applyFill="1" applyBorder="1" applyAlignment="1"/>
    <xf numFmtId="0" fontId="40" fillId="11" borderId="8" xfId="0" applyFont="1" applyFill="1" applyBorder="1" applyAlignment="1">
      <alignment horizontal="center" wrapText="1"/>
    </xf>
    <xf numFmtId="0" fontId="42" fillId="14" borderId="43" xfId="0" applyFont="1" applyFill="1" applyBorder="1" applyAlignment="1">
      <alignment horizontal="left"/>
    </xf>
    <xf numFmtId="0" fontId="42" fillId="14" borderId="9" xfId="0" applyFont="1" applyFill="1" applyBorder="1" applyAlignment="1">
      <alignment horizontal="left"/>
    </xf>
    <xf numFmtId="0" fontId="72" fillId="23" borderId="43" xfId="0" applyFont="1" applyFill="1" applyBorder="1" applyAlignment="1">
      <alignment horizontal="center" vertical="center" wrapText="1"/>
    </xf>
    <xf numFmtId="0" fontId="72" fillId="23" borderId="9" xfId="0" applyFont="1" applyFill="1" applyBorder="1" applyAlignment="1">
      <alignment horizontal="center" vertical="center" wrapText="1"/>
    </xf>
    <xf numFmtId="0" fontId="64" fillId="22" borderId="39" xfId="0" applyFont="1" applyFill="1" applyBorder="1"/>
    <xf numFmtId="0" fontId="64" fillId="22" borderId="31" xfId="0" applyFont="1" applyFill="1" applyBorder="1"/>
    <xf numFmtId="0" fontId="95" fillId="0" borderId="25" xfId="0" applyFont="1" applyFill="1" applyBorder="1" applyAlignment="1">
      <alignment vertical="top"/>
    </xf>
    <xf numFmtId="0" fontId="95" fillId="0" borderId="24" xfId="0" applyFont="1" applyFill="1" applyBorder="1" applyAlignment="1">
      <alignment vertical="top"/>
    </xf>
    <xf numFmtId="0" fontId="95" fillId="0" borderId="36" xfId="0" applyFont="1" applyFill="1" applyBorder="1" applyAlignment="1">
      <alignment vertical="top"/>
    </xf>
    <xf numFmtId="0" fontId="69" fillId="0" borderId="25" xfId="0" applyFont="1" applyFill="1" applyBorder="1" applyAlignment="1">
      <alignment horizontal="left"/>
    </xf>
    <xf numFmtId="0" fontId="69" fillId="0" borderId="24" xfId="0" applyFont="1" applyFill="1" applyBorder="1" applyAlignment="1">
      <alignment horizontal="left"/>
    </xf>
    <xf numFmtId="0" fontId="69" fillId="0" borderId="36" xfId="0" applyFont="1" applyFill="1" applyBorder="1" applyAlignment="1">
      <alignment horizontal="left"/>
    </xf>
    <xf numFmtId="0" fontId="99" fillId="0" borderId="25" xfId="0" applyFont="1" applyBorder="1" applyAlignment="1">
      <alignment horizontal="left" vertical="top"/>
    </xf>
    <xf numFmtId="0" fontId="99" fillId="0" borderId="24" xfId="0" applyFont="1" applyBorder="1" applyAlignment="1">
      <alignment horizontal="left" vertical="top"/>
    </xf>
    <xf numFmtId="0" fontId="99" fillId="0" borderId="36" xfId="0" applyFont="1" applyBorder="1" applyAlignment="1">
      <alignment horizontal="left" vertical="top"/>
    </xf>
    <xf numFmtId="0" fontId="42" fillId="38" borderId="9" xfId="0" applyFont="1" applyFill="1" applyBorder="1" applyAlignment="1">
      <alignment horizontal="center" vertical="center"/>
    </xf>
    <xf numFmtId="0" fontId="43" fillId="41" borderId="34" xfId="0" applyFont="1" applyFill="1" applyBorder="1" applyAlignment="1">
      <alignment horizontal="center"/>
    </xf>
    <xf numFmtId="0" fontId="43" fillId="41" borderId="32" xfId="0" applyFont="1" applyFill="1" applyBorder="1" applyAlignment="1">
      <alignment horizontal="center"/>
    </xf>
    <xf numFmtId="0" fontId="69" fillId="38" borderId="71" xfId="0" applyFont="1" applyFill="1" applyBorder="1" applyAlignment="1"/>
    <xf numFmtId="0" fontId="69" fillId="38" borderId="65" xfId="0" applyFont="1" applyFill="1" applyBorder="1" applyAlignment="1"/>
    <xf numFmtId="9" fontId="94" fillId="9" borderId="24" xfId="0" applyNumberFormat="1" applyFont="1" applyFill="1" applyBorder="1" applyAlignment="1">
      <alignment horizontal="center" vertical="center"/>
    </xf>
    <xf numFmtId="9" fontId="94" fillId="9" borderId="44" xfId="0" applyNumberFormat="1" applyFont="1" applyFill="1" applyBorder="1" applyAlignment="1">
      <alignment horizontal="center" vertical="center"/>
    </xf>
    <xf numFmtId="0" fontId="99" fillId="0" borderId="25" xfId="0" applyFont="1" applyFill="1" applyBorder="1" applyAlignment="1">
      <alignment horizontal="left" vertical="top"/>
    </xf>
    <xf numFmtId="0" fontId="99" fillId="0" borderId="24" xfId="0" applyFont="1" applyFill="1" applyBorder="1" applyAlignment="1">
      <alignment horizontal="left" vertical="top"/>
    </xf>
    <xf numFmtId="0" fontId="99" fillId="0" borderId="36" xfId="0" applyFont="1" applyFill="1" applyBorder="1" applyAlignment="1">
      <alignment horizontal="left" vertical="top"/>
    </xf>
    <xf numFmtId="0" fontId="85" fillId="44" borderId="99" xfId="0" applyFont="1" applyFill="1" applyBorder="1" applyAlignment="1">
      <alignment horizontal="right"/>
    </xf>
    <xf numFmtId="0" fontId="85" fillId="44" borderId="82" xfId="0" applyFont="1" applyFill="1" applyBorder="1" applyAlignment="1">
      <alignment horizontal="right"/>
    </xf>
    <xf numFmtId="0" fontId="85" fillId="44" borderId="83" xfId="0" applyFont="1" applyFill="1" applyBorder="1" applyAlignment="1">
      <alignment horizontal="right"/>
    </xf>
    <xf numFmtId="0" fontId="96" fillId="21" borderId="43" xfId="0" applyFont="1" applyFill="1" applyBorder="1" applyAlignment="1">
      <alignment horizontal="center" vertical="center" wrapText="1"/>
    </xf>
    <xf numFmtId="0" fontId="96" fillId="21" borderId="9" xfId="0" applyFont="1" applyFill="1" applyBorder="1" applyAlignment="1">
      <alignment horizontal="center" vertical="center" wrapText="1"/>
    </xf>
    <xf numFmtId="0" fontId="43" fillId="27" borderId="140" xfId="0" applyFont="1" applyFill="1" applyBorder="1" applyAlignment="1">
      <alignment horizontal="center"/>
    </xf>
    <xf numFmtId="0" fontId="43" fillId="27" borderId="85" xfId="0" applyFont="1" applyFill="1" applyBorder="1" applyAlignment="1">
      <alignment horizontal="center"/>
    </xf>
    <xf numFmtId="0" fontId="43" fillId="27" borderId="14" xfId="0" applyFont="1" applyFill="1" applyBorder="1" applyAlignment="1">
      <alignment horizontal="center"/>
    </xf>
    <xf numFmtId="0" fontId="72" fillId="20" borderId="45" xfId="0" applyFont="1" applyFill="1" applyBorder="1" applyAlignment="1">
      <alignment horizontal="center" vertical="center" textRotation="90"/>
    </xf>
    <xf numFmtId="0" fontId="72" fillId="20" borderId="4" xfId="0" applyFont="1" applyFill="1" applyBorder="1" applyAlignment="1">
      <alignment horizontal="center" vertical="center" textRotation="90"/>
    </xf>
    <xf numFmtId="0" fontId="72" fillId="20" borderId="89" xfId="0" applyFont="1" applyFill="1" applyBorder="1" applyAlignment="1">
      <alignment horizontal="center" vertical="center" textRotation="90"/>
    </xf>
    <xf numFmtId="0" fontId="72" fillId="20" borderId="70" xfId="0" applyFont="1" applyFill="1" applyBorder="1" applyAlignment="1">
      <alignment horizontal="center" vertical="center" textRotation="90"/>
    </xf>
    <xf numFmtId="0" fontId="72" fillId="20" borderId="40" xfId="0" applyFont="1" applyFill="1" applyBorder="1" applyAlignment="1">
      <alignment horizontal="center" vertical="center" textRotation="90"/>
    </xf>
    <xf numFmtId="0" fontId="72" fillId="20" borderId="42" xfId="0" applyFont="1" applyFill="1" applyBorder="1" applyAlignment="1">
      <alignment horizontal="center" vertical="center" textRotation="90"/>
    </xf>
    <xf numFmtId="0" fontId="72" fillId="25" borderId="0" xfId="0" applyFont="1" applyFill="1" applyBorder="1" applyAlignment="1">
      <alignment horizontal="center" vertical="center" textRotation="90"/>
    </xf>
    <xf numFmtId="0" fontId="64" fillId="0" borderId="75" xfId="0" applyFont="1" applyFill="1" applyBorder="1" applyAlignment="1">
      <alignment horizontal="left" vertical="center" wrapText="1"/>
    </xf>
    <xf numFmtId="0" fontId="64" fillId="0" borderId="56" xfId="0" applyFont="1" applyFill="1" applyBorder="1" applyAlignment="1">
      <alignment horizontal="left" vertical="center" wrapText="1"/>
    </xf>
    <xf numFmtId="0" fontId="64" fillId="0" borderId="87"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88" xfId="0" applyFont="1" applyFill="1" applyBorder="1" applyAlignment="1">
      <alignment horizontal="left" vertical="center" wrapText="1"/>
    </xf>
    <xf numFmtId="0" fontId="64" fillId="0" borderId="23" xfId="0" applyFont="1" applyFill="1" applyBorder="1" applyAlignment="1">
      <alignment horizontal="left" vertical="center" wrapText="1"/>
    </xf>
    <xf numFmtId="0" fontId="64" fillId="0" borderId="22" xfId="0" applyFont="1" applyFill="1" applyBorder="1" applyAlignment="1">
      <alignment horizontal="left" vertical="center" wrapText="1"/>
    </xf>
    <xf numFmtId="0" fontId="64" fillId="0" borderId="55" xfId="0" applyFont="1" applyFill="1" applyBorder="1" applyAlignment="1">
      <alignment horizontal="left" vertical="center" wrapText="1"/>
    </xf>
    <xf numFmtId="0" fontId="42" fillId="25" borderId="23" xfId="0" applyFont="1" applyFill="1" applyBorder="1" applyAlignment="1"/>
    <xf numFmtId="0" fontId="42" fillId="25" borderId="22" xfId="0" applyFont="1" applyFill="1" applyBorder="1" applyAlignment="1"/>
    <xf numFmtId="0" fontId="42" fillId="25" borderId="55" xfId="0" applyFont="1" applyFill="1" applyBorder="1" applyAlignment="1"/>
    <xf numFmtId="0" fontId="42" fillId="14" borderId="23" xfId="0" applyFont="1" applyFill="1" applyBorder="1" applyAlignment="1">
      <alignment horizontal="left"/>
    </xf>
    <xf numFmtId="0" fontId="42" fillId="14" borderId="22" xfId="0" applyFont="1" applyFill="1" applyBorder="1" applyAlignment="1">
      <alignment horizontal="left"/>
    </xf>
    <xf numFmtId="0" fontId="42" fillId="14" borderId="55" xfId="0" applyFont="1" applyFill="1" applyBorder="1" applyAlignment="1">
      <alignment horizontal="left"/>
    </xf>
    <xf numFmtId="0" fontId="72" fillId="14" borderId="0" xfId="0" applyFont="1" applyFill="1" applyBorder="1" applyAlignment="1"/>
    <xf numFmtId="0" fontId="72" fillId="14" borderId="88" xfId="0" applyFont="1" applyFill="1" applyBorder="1" applyAlignment="1"/>
    <xf numFmtId="0" fontId="72" fillId="25" borderId="0" xfId="0" applyFont="1" applyFill="1" applyBorder="1" applyAlignment="1"/>
    <xf numFmtId="0" fontId="72" fillId="25" borderId="88" xfId="0" applyFont="1" applyFill="1" applyBorder="1" applyAlignment="1"/>
    <xf numFmtId="0" fontId="72" fillId="20" borderId="9" xfId="0" applyFont="1" applyFill="1" applyBorder="1" applyAlignment="1"/>
    <xf numFmtId="0" fontId="72" fillId="20" borderId="30" xfId="0" applyFont="1" applyFill="1" applyBorder="1" applyAlignment="1"/>
    <xf numFmtId="0" fontId="42" fillId="20" borderId="35" xfId="0" applyFont="1" applyFill="1" applyBorder="1" applyAlignment="1"/>
    <xf numFmtId="0" fontId="42" fillId="20" borderId="24" xfId="0" applyFont="1" applyFill="1" applyBorder="1" applyAlignment="1"/>
    <xf numFmtId="0" fontId="42" fillId="20" borderId="36" xfId="0" applyFont="1" applyFill="1" applyBorder="1" applyAlignment="1"/>
    <xf numFmtId="0" fontId="75" fillId="9" borderId="2" xfId="0" applyFont="1" applyFill="1" applyBorder="1" applyAlignment="1">
      <alignment horizontal="right" vertical="center" wrapText="1"/>
    </xf>
    <xf numFmtId="0" fontId="64" fillId="0" borderId="2" xfId="0" applyFont="1" applyBorder="1" applyAlignment="1">
      <alignment vertical="center"/>
    </xf>
    <xf numFmtId="0" fontId="129" fillId="53" borderId="9" xfId="0" applyFont="1" applyFill="1" applyBorder="1" applyAlignment="1">
      <alignment horizontal="right" vertical="center" wrapText="1"/>
    </xf>
    <xf numFmtId="0" fontId="69" fillId="53" borderId="35" xfId="0" applyFont="1" applyFill="1" applyBorder="1" applyAlignment="1">
      <alignment vertical="center" wrapText="1"/>
    </xf>
    <xf numFmtId="0" fontId="69" fillId="53" borderId="36" xfId="0" applyFont="1" applyFill="1" applyBorder="1" applyAlignment="1">
      <alignment vertical="center" wrapText="1"/>
    </xf>
    <xf numFmtId="0" fontId="69" fillId="53" borderId="35" xfId="0" applyFont="1" applyFill="1" applyBorder="1" applyAlignment="1">
      <alignment horizontal="center" vertical="center" wrapText="1"/>
    </xf>
    <xf numFmtId="0" fontId="69" fillId="53" borderId="36" xfId="0" applyFont="1" applyFill="1" applyBorder="1" applyAlignment="1">
      <alignment horizontal="center" vertical="center" wrapText="1"/>
    </xf>
    <xf numFmtId="0" fontId="129" fillId="53" borderId="35" xfId="0" applyFont="1" applyFill="1" applyBorder="1" applyAlignment="1">
      <alignment horizontal="right" vertical="center" wrapText="1"/>
    </xf>
    <xf numFmtId="0" fontId="129" fillId="53" borderId="24" xfId="0" applyFont="1" applyFill="1" applyBorder="1" applyAlignment="1">
      <alignment horizontal="right" vertical="center" wrapText="1"/>
    </xf>
    <xf numFmtId="0" fontId="129" fillId="53" borderId="36" xfId="0" applyFont="1" applyFill="1" applyBorder="1" applyAlignment="1">
      <alignment horizontal="right" vertical="center" wrapText="1"/>
    </xf>
    <xf numFmtId="0" fontId="69" fillId="38" borderId="12" xfId="0" applyFont="1" applyFill="1" applyBorder="1" applyAlignment="1">
      <alignment horizontal="center" vertical="center"/>
    </xf>
    <xf numFmtId="0" fontId="69" fillId="53" borderId="24" xfId="0" applyFont="1" applyFill="1" applyBorder="1" applyAlignment="1">
      <alignment vertical="center" wrapText="1"/>
    </xf>
    <xf numFmtId="0" fontId="69" fillId="53" borderId="24" xfId="0" applyFont="1" applyFill="1" applyBorder="1" applyAlignment="1">
      <alignment horizontal="center" vertical="center" wrapText="1"/>
    </xf>
    <xf numFmtId="0" fontId="69" fillId="38" borderId="11" xfId="0" applyFont="1" applyFill="1" applyBorder="1" applyAlignment="1"/>
    <xf numFmtId="0" fontId="69" fillId="38" borderId="12" xfId="0" applyFont="1" applyFill="1" applyBorder="1" applyAlignment="1"/>
    <xf numFmtId="0" fontId="69" fillId="38" borderId="86" xfId="0" applyFont="1" applyFill="1" applyBorder="1" applyAlignment="1"/>
    <xf numFmtId="0" fontId="69" fillId="53" borderId="43" xfId="0" applyFont="1" applyFill="1" applyBorder="1" applyAlignment="1">
      <alignment vertical="center" wrapText="1"/>
    </xf>
    <xf numFmtId="0" fontId="42" fillId="0" borderId="9" xfId="0" applyFont="1" applyBorder="1"/>
    <xf numFmtId="0" fontId="99" fillId="0" borderId="24" xfId="0" applyFont="1" applyBorder="1" applyAlignment="1">
      <alignment wrapText="1"/>
    </xf>
    <xf numFmtId="0" fontId="99" fillId="0" borderId="36" xfId="0" applyFont="1" applyBorder="1" applyAlignment="1">
      <alignment wrapText="1"/>
    </xf>
    <xf numFmtId="0" fontId="69" fillId="16" borderId="9" xfId="0" applyFont="1" applyFill="1" applyBorder="1" applyAlignment="1">
      <alignment horizontal="center" vertical="center" textRotation="90" wrapText="1"/>
    </xf>
    <xf numFmtId="0" fontId="85" fillId="27" borderId="23" xfId="0" applyFont="1" applyFill="1" applyBorder="1" applyAlignment="1">
      <alignment horizontal="center"/>
    </xf>
    <xf numFmtId="0" fontId="85" fillId="27" borderId="22" xfId="0" applyFont="1" applyFill="1" applyBorder="1" applyAlignment="1">
      <alignment horizontal="center"/>
    </xf>
    <xf numFmtId="0" fontId="85" fillId="27" borderId="55" xfId="0" applyFont="1" applyFill="1" applyBorder="1" applyAlignment="1">
      <alignment horizontal="center"/>
    </xf>
    <xf numFmtId="0" fontId="40" fillId="14" borderId="25" xfId="0" applyFont="1" applyFill="1" applyBorder="1"/>
    <xf numFmtId="0" fontId="40" fillId="14" borderId="24" xfId="0" applyFont="1" applyFill="1" applyBorder="1"/>
    <xf numFmtId="0" fontId="40" fillId="14" borderId="36" xfId="0" applyFont="1" applyFill="1" applyBorder="1"/>
    <xf numFmtId="0" fontId="99" fillId="0" borderId="25" xfId="0" applyFont="1" applyBorder="1"/>
    <xf numFmtId="0" fontId="99" fillId="0" borderId="24" xfId="0" applyFont="1" applyBorder="1"/>
    <xf numFmtId="0" fontId="99" fillId="0" borderId="36" xfId="0" applyFont="1" applyBorder="1"/>
    <xf numFmtId="0" fontId="85" fillId="52" borderId="96" xfId="0" applyFont="1" applyFill="1" applyBorder="1" applyAlignment="1">
      <alignment horizontal="left"/>
    </xf>
    <xf numFmtId="0" fontId="85" fillId="52" borderId="97" xfId="0" applyFont="1" applyFill="1" applyBorder="1" applyAlignment="1">
      <alignment horizontal="left"/>
    </xf>
    <xf numFmtId="0" fontId="85" fillId="52" borderId="78" xfId="0" applyFont="1" applyFill="1" applyBorder="1" applyAlignment="1">
      <alignment horizontal="left"/>
    </xf>
    <xf numFmtId="0" fontId="69" fillId="17" borderId="9" xfId="0" applyFont="1" applyFill="1" applyBorder="1" applyAlignment="1">
      <alignment horizontal="center" vertical="center"/>
    </xf>
    <xf numFmtId="0" fontId="95" fillId="53" borderId="25" xfId="0" applyFont="1" applyFill="1" applyBorder="1" applyAlignment="1">
      <alignment vertical="center" wrapText="1"/>
    </xf>
    <xf numFmtId="0" fontId="95" fillId="53" borderId="24" xfId="0" applyFont="1" applyFill="1" applyBorder="1" applyAlignment="1">
      <alignment vertical="center" wrapText="1"/>
    </xf>
    <xf numFmtId="0" fontId="40" fillId="25" borderId="25" xfId="0" applyFont="1" applyFill="1" applyBorder="1"/>
    <xf numFmtId="0" fontId="40" fillId="25" borderId="24" xfId="0" applyFont="1" applyFill="1" applyBorder="1"/>
    <xf numFmtId="0" fontId="40" fillId="25" borderId="36" xfId="0" applyFont="1" applyFill="1" applyBorder="1"/>
    <xf numFmtId="0" fontId="79" fillId="54" borderId="23" xfId="0" applyFont="1" applyFill="1" applyBorder="1" applyAlignment="1">
      <alignment horizontal="left" vertical="center" wrapText="1"/>
    </xf>
    <xf numFmtId="0" fontId="79" fillId="54" borderId="22" xfId="0" applyFont="1" applyFill="1" applyBorder="1" applyAlignment="1">
      <alignment horizontal="left" vertical="center" wrapText="1"/>
    </xf>
    <xf numFmtId="0" fontId="95" fillId="53" borderId="43" xfId="0" applyFont="1" applyFill="1" applyBorder="1" applyAlignment="1">
      <alignment vertical="center" wrapText="1"/>
    </xf>
    <xf numFmtId="0" fontId="95" fillId="53" borderId="36" xfId="0" applyFont="1" applyFill="1" applyBorder="1" applyAlignment="1">
      <alignment vertical="center" wrapText="1"/>
    </xf>
    <xf numFmtId="0" fontId="127" fillId="9" borderId="9" xfId="0" applyFont="1" applyFill="1" applyBorder="1" applyAlignment="1">
      <alignment horizontal="center" vertical="center" wrapText="1"/>
    </xf>
    <xf numFmtId="0" fontId="69" fillId="0" borderId="25" xfId="0" applyFont="1" applyBorder="1"/>
    <xf numFmtId="0" fontId="69" fillId="0" borderId="24" xfId="0" applyFont="1" applyBorder="1"/>
    <xf numFmtId="0" fontId="69" fillId="0" borderId="36" xfId="0" applyFont="1" applyBorder="1"/>
    <xf numFmtId="0" fontId="130" fillId="0" borderId="25" xfId="0" applyFont="1" applyBorder="1"/>
    <xf numFmtId="0" fontId="130" fillId="0" borderId="24" xfId="0" applyFont="1" applyBorder="1"/>
    <xf numFmtId="0" fontId="130" fillId="0" borderId="36" xfId="0" applyFont="1" applyBorder="1"/>
    <xf numFmtId="0" fontId="74" fillId="22" borderId="25" xfId="0" applyFont="1" applyFill="1" applyBorder="1" applyAlignment="1">
      <alignment vertical="center"/>
    </xf>
    <xf numFmtId="0" fontId="74" fillId="22" borderId="24" xfId="0" applyFont="1" applyFill="1" applyBorder="1" applyAlignment="1">
      <alignment vertical="center"/>
    </xf>
    <xf numFmtId="0" fontId="74" fillId="22" borderId="36" xfId="0" applyFont="1" applyFill="1" applyBorder="1" applyAlignment="1">
      <alignment vertical="center"/>
    </xf>
    <xf numFmtId="0" fontId="42" fillId="9" borderId="143" xfId="0" applyFont="1" applyFill="1" applyBorder="1"/>
    <xf numFmtId="0" fontId="42" fillId="9" borderId="81" xfId="0" applyFont="1" applyFill="1" applyBorder="1"/>
    <xf numFmtId="0" fontId="42" fillId="9" borderId="144" xfId="0" applyFont="1" applyFill="1" applyBorder="1"/>
    <xf numFmtId="0" fontId="42" fillId="9" borderId="145" xfId="0" applyFont="1" applyFill="1" applyBorder="1"/>
    <xf numFmtId="0" fontId="42" fillId="9" borderId="6" xfId="0" applyFont="1" applyFill="1" applyBorder="1"/>
    <xf numFmtId="0" fontId="42" fillId="9" borderId="7" xfId="0" applyFont="1" applyFill="1" applyBorder="1"/>
    <xf numFmtId="0" fontId="42" fillId="9" borderId="146" xfId="0" applyFont="1" applyFill="1" applyBorder="1"/>
    <xf numFmtId="0" fontId="42" fillId="9" borderId="85" xfId="0" applyFont="1" applyFill="1" applyBorder="1"/>
    <xf numFmtId="0" fontId="42" fillId="9" borderId="54" xfId="0" applyFont="1" applyFill="1" applyBorder="1"/>
    <xf numFmtId="0" fontId="42" fillId="9" borderId="40" xfId="0"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75" fillId="9" borderId="2" xfId="0" applyFont="1" applyFill="1" applyBorder="1" applyAlignment="1">
      <alignment horizontal="right" wrapText="1"/>
    </xf>
    <xf numFmtId="0" fontId="69" fillId="0" borderId="75" xfId="0" applyFont="1" applyFill="1" applyBorder="1" applyAlignment="1">
      <alignment horizontal="left" vertical="center" wrapText="1"/>
    </xf>
    <xf numFmtId="0" fontId="69" fillId="0" borderId="56" xfId="0" applyFont="1" applyFill="1" applyBorder="1" applyAlignment="1">
      <alignment horizontal="left" vertical="center" wrapText="1"/>
    </xf>
    <xf numFmtId="0" fontId="69" fillId="0" borderId="87" xfId="0" applyFont="1" applyFill="1" applyBorder="1" applyAlignment="1">
      <alignment horizontal="left" vertical="center" wrapText="1"/>
    </xf>
    <xf numFmtId="0" fontId="69" fillId="0" borderId="5" xfId="0" applyFont="1" applyFill="1" applyBorder="1" applyAlignment="1">
      <alignment horizontal="left" vertical="center" wrapText="1"/>
    </xf>
    <xf numFmtId="0" fontId="69" fillId="0" borderId="88" xfId="0" applyFont="1" applyFill="1" applyBorder="1" applyAlignment="1">
      <alignment horizontal="left" vertical="center" wrapText="1"/>
    </xf>
    <xf numFmtId="0" fontId="69" fillId="0" borderId="23" xfId="0" applyFont="1" applyFill="1" applyBorder="1" applyAlignment="1">
      <alignment horizontal="left" vertical="center" wrapText="1"/>
    </xf>
    <xf numFmtId="0" fontId="69" fillId="0" borderId="22" xfId="0" applyFont="1" applyFill="1" applyBorder="1" applyAlignment="1">
      <alignment horizontal="left" vertical="center" wrapText="1"/>
    </xf>
    <xf numFmtId="0" fontId="69" fillId="0" borderId="55" xfId="0" applyFont="1" applyFill="1" applyBorder="1" applyAlignment="1">
      <alignment horizontal="left" vertical="center" wrapText="1"/>
    </xf>
    <xf numFmtId="0" fontId="42" fillId="11" borderId="9" xfId="0" applyFont="1" applyFill="1" applyBorder="1" applyAlignment="1">
      <alignment horizontal="center" vertical="center"/>
    </xf>
    <xf numFmtId="0" fontId="69" fillId="51" borderId="9" xfId="0" applyFont="1" applyFill="1" applyBorder="1" applyAlignment="1">
      <alignment vertical="center" wrapText="1"/>
    </xf>
    <xf numFmtId="0" fontId="83" fillId="0" borderId="75" xfId="0" applyFont="1" applyFill="1" applyBorder="1" applyAlignment="1">
      <alignment horizontal="left" vertical="center" wrapText="1"/>
    </xf>
    <xf numFmtId="0" fontId="69" fillId="51" borderId="43" xfId="0" applyFont="1" applyFill="1" applyBorder="1" applyAlignment="1">
      <alignment vertical="center" wrapText="1"/>
    </xf>
    <xf numFmtId="0" fontId="69" fillId="51" borderId="30" xfId="0" applyFont="1" applyFill="1" applyBorder="1" applyAlignment="1">
      <alignment vertical="center" wrapText="1"/>
    </xf>
    <xf numFmtId="0" fontId="107" fillId="51" borderId="24" xfId="0" applyFont="1" applyFill="1" applyBorder="1" applyAlignment="1">
      <alignment horizontal="right" vertical="center" wrapText="1"/>
    </xf>
    <xf numFmtId="0" fontId="112" fillId="51" borderId="24" xfId="0" applyFont="1" applyFill="1" applyBorder="1" applyAlignment="1">
      <alignment horizontal="right" vertical="center" wrapText="1"/>
    </xf>
    <xf numFmtId="0" fontId="112" fillId="51" borderId="36" xfId="0" applyFont="1" applyFill="1" applyBorder="1" applyAlignment="1">
      <alignment horizontal="right" vertical="center" wrapText="1"/>
    </xf>
    <xf numFmtId="0" fontId="85" fillId="52" borderId="1" xfId="0" applyFont="1" applyFill="1" applyBorder="1" applyAlignment="1">
      <alignment horizontal="right"/>
    </xf>
    <xf numFmtId="0" fontId="85" fillId="52" borderId="2" xfId="0" applyFont="1" applyFill="1" applyBorder="1" applyAlignment="1">
      <alignment horizontal="right"/>
    </xf>
    <xf numFmtId="0" fontId="85" fillId="52" borderId="3" xfId="0" applyFont="1" applyFill="1" applyBorder="1" applyAlignment="1">
      <alignment horizontal="right"/>
    </xf>
    <xf numFmtId="0" fontId="85" fillId="41" borderId="9" xfId="0" applyFont="1" applyFill="1" applyBorder="1" applyAlignment="1">
      <alignment horizontal="center"/>
    </xf>
    <xf numFmtId="0" fontId="85" fillId="42" borderId="9" xfId="0" applyFont="1" applyFill="1" applyBorder="1" applyAlignment="1">
      <alignment horizontal="center"/>
    </xf>
    <xf numFmtId="0" fontId="85" fillId="42" borderId="30" xfId="0" applyFont="1" applyFill="1" applyBorder="1" applyAlignment="1">
      <alignment horizontal="center"/>
    </xf>
    <xf numFmtId="0" fontId="69" fillId="21" borderId="43" xfId="0" applyFont="1" applyFill="1" applyBorder="1" applyAlignment="1">
      <alignment horizontal="left" vertical="center" wrapText="1"/>
    </xf>
    <xf numFmtId="0" fontId="69" fillId="38" borderId="67" xfId="0" applyFont="1" applyFill="1" applyBorder="1" applyAlignment="1"/>
    <xf numFmtId="0" fontId="42" fillId="9" borderId="9" xfId="0" applyFont="1" applyFill="1" applyBorder="1"/>
    <xf numFmtId="0" fontId="42" fillId="9" borderId="30" xfId="0" applyFont="1" applyFill="1" applyBorder="1"/>
    <xf numFmtId="0" fontId="107" fillId="0" borderId="96" xfId="0" applyFont="1" applyFill="1" applyBorder="1" applyAlignment="1">
      <alignment horizontal="center" vertical="center"/>
    </xf>
    <xf numFmtId="0" fontId="107" fillId="0" borderId="78" xfId="0" applyFont="1" applyFill="1" applyBorder="1" applyAlignment="1">
      <alignment horizontal="center" vertical="center"/>
    </xf>
    <xf numFmtId="0" fontId="107" fillId="0" borderId="0" xfId="0" applyFont="1" applyBorder="1" applyAlignment="1">
      <alignment horizontal="left" vertical="center" wrapText="1"/>
    </xf>
    <xf numFmtId="0" fontId="107" fillId="9" borderId="9" xfId="0" applyFont="1" applyFill="1" applyBorder="1"/>
    <xf numFmtId="0" fontId="107" fillId="9" borderId="30" xfId="0" applyFont="1" applyFill="1" applyBorder="1"/>
    <xf numFmtId="0" fontId="112" fillId="0" borderId="12" xfId="0" applyFont="1" applyFill="1" applyBorder="1" applyAlignment="1">
      <alignment horizontal="center" vertical="center"/>
    </xf>
    <xf numFmtId="9" fontId="107" fillId="0" borderId="96" xfId="0" applyNumberFormat="1" applyFont="1" applyFill="1" applyBorder="1" applyAlignment="1">
      <alignment horizontal="center" vertical="center"/>
    </xf>
    <xf numFmtId="9" fontId="107" fillId="0" borderId="78" xfId="0" applyNumberFormat="1" applyFont="1" applyFill="1" applyBorder="1" applyAlignment="1">
      <alignment horizontal="center" vertical="center"/>
    </xf>
    <xf numFmtId="0" fontId="42" fillId="9" borderId="8" xfId="0" applyFont="1" applyFill="1" applyBorder="1"/>
    <xf numFmtId="0" fontId="42" fillId="9" borderId="93" xfId="0" applyFont="1" applyFill="1" applyBorder="1"/>
    <xf numFmtId="0" fontId="169" fillId="0" borderId="0" xfId="0" applyFont="1" applyFill="1" applyBorder="1" applyAlignment="1">
      <alignment horizontal="center" vertical="center"/>
    </xf>
    <xf numFmtId="0" fontId="69" fillId="38" borderId="43" xfId="0" applyFont="1" applyFill="1" applyBorder="1" applyAlignment="1"/>
    <xf numFmtId="0" fontId="69" fillId="38" borderId="9" xfId="0" applyFont="1" applyFill="1" applyBorder="1" applyAlignment="1"/>
    <xf numFmtId="0" fontId="90" fillId="14" borderId="25" xfId="0" applyFont="1" applyFill="1" applyBorder="1" applyAlignment="1"/>
    <xf numFmtId="0" fontId="90" fillId="14" borderId="24" xfId="0" applyFont="1" applyFill="1" applyBorder="1" applyAlignment="1"/>
    <xf numFmtId="0" fontId="165" fillId="4" borderId="9" xfId="0" applyFont="1" applyFill="1" applyBorder="1" applyAlignment="1">
      <alignment horizontal="center" vertical="center" wrapText="1"/>
    </xf>
    <xf numFmtId="0" fontId="90" fillId="25" borderId="43" xfId="0" applyFont="1" applyFill="1" applyBorder="1" applyAlignment="1"/>
    <xf numFmtId="0" fontId="90" fillId="25" borderId="9" xfId="0" applyFont="1" applyFill="1" applyBorder="1" applyAlignment="1"/>
    <xf numFmtId="0" fontId="90" fillId="14" borderId="43" xfId="0" applyFont="1" applyFill="1" applyBorder="1" applyAlignment="1"/>
    <xf numFmtId="0" fontId="90" fillId="14" borderId="9" xfId="0" applyFont="1" applyFill="1" applyBorder="1" applyAlignment="1"/>
    <xf numFmtId="0" fontId="132" fillId="8" borderId="8" xfId="0" applyFont="1" applyFill="1" applyBorder="1" applyAlignment="1">
      <alignment horizontal="center"/>
    </xf>
    <xf numFmtId="0" fontId="132" fillId="8" borderId="93" xfId="0" applyFont="1" applyFill="1" applyBorder="1" applyAlignment="1">
      <alignment horizontal="center"/>
    </xf>
    <xf numFmtId="0" fontId="128" fillId="2" borderId="5" xfId="0" applyFont="1" applyFill="1" applyBorder="1" applyAlignment="1">
      <alignment horizontal="center" vertical="center" wrapText="1"/>
    </xf>
    <xf numFmtId="0" fontId="128" fillId="2" borderId="0" xfId="0" applyFont="1" applyFill="1" applyBorder="1" applyAlignment="1">
      <alignment horizontal="center" vertical="center" wrapText="1"/>
    </xf>
    <xf numFmtId="0" fontId="83" fillId="0" borderId="9" xfId="0" applyFont="1" applyBorder="1" applyAlignment="1">
      <alignment horizontal="center"/>
    </xf>
    <xf numFmtId="0" fontId="83" fillId="3" borderId="9" xfId="0" applyFont="1" applyFill="1" applyBorder="1" applyAlignment="1">
      <alignment horizontal="center"/>
    </xf>
    <xf numFmtId="0" fontId="83" fillId="3" borderId="30" xfId="0" applyFont="1" applyFill="1" applyBorder="1" applyAlignment="1">
      <alignment horizontal="center"/>
    </xf>
    <xf numFmtId="0" fontId="42" fillId="0" borderId="9" xfId="0" applyFont="1" applyBorder="1" applyAlignment="1">
      <alignment horizontal="center"/>
    </xf>
    <xf numFmtId="0" fontId="112" fillId="20" borderId="9" xfId="0" applyFont="1" applyFill="1" applyBorder="1" applyAlignment="1">
      <alignment horizontal="center" vertical="center" textRotation="90"/>
    </xf>
    <xf numFmtId="0" fontId="107" fillId="19" borderId="9" xfId="0" applyFont="1" applyFill="1" applyBorder="1" applyAlignment="1">
      <alignment horizontal="center" vertical="center" textRotation="90" wrapText="1"/>
    </xf>
    <xf numFmtId="0" fontId="107" fillId="17" borderId="9" xfId="0" applyFont="1" applyFill="1" applyBorder="1" applyAlignment="1">
      <alignment horizontal="center" vertical="center" textRotation="90" wrapText="1"/>
    </xf>
    <xf numFmtId="0" fontId="112" fillId="20" borderId="30" xfId="0" applyFont="1" applyFill="1" applyBorder="1" applyAlignment="1">
      <alignment horizontal="center" vertical="center" textRotation="90"/>
    </xf>
    <xf numFmtId="0" fontId="135" fillId="2" borderId="5" xfId="0" applyFont="1" applyFill="1" applyBorder="1" applyAlignment="1">
      <alignment horizontal="left" vertical="center" wrapText="1"/>
    </xf>
    <xf numFmtId="0" fontId="107" fillId="2" borderId="0" xfId="0" applyFont="1" applyFill="1" applyBorder="1" applyAlignment="1">
      <alignment horizontal="left" vertical="center" wrapText="1"/>
    </xf>
    <xf numFmtId="0" fontId="112" fillId="25" borderId="8" xfId="0" applyFont="1" applyFill="1" applyBorder="1" applyAlignment="1">
      <alignment horizontal="center" vertical="center" textRotation="90"/>
    </xf>
    <xf numFmtId="0" fontId="112" fillId="25" borderId="9" xfId="0" applyFont="1" applyFill="1" applyBorder="1" applyAlignment="1">
      <alignment horizontal="center" vertical="center" textRotation="90"/>
    </xf>
    <xf numFmtId="0" fontId="112" fillId="14" borderId="8" xfId="0" applyFont="1" applyFill="1" applyBorder="1" applyAlignment="1">
      <alignment horizontal="center" vertical="center" textRotation="90"/>
    </xf>
    <xf numFmtId="0" fontId="112" fillId="14" borderId="9" xfId="0" applyFont="1" applyFill="1" applyBorder="1" applyAlignment="1">
      <alignment horizontal="center" vertical="center" textRotation="90"/>
    </xf>
    <xf numFmtId="0" fontId="83" fillId="4" borderId="9" xfId="0" applyFont="1" applyFill="1" applyBorder="1" applyAlignment="1">
      <alignment horizontal="center" wrapText="1"/>
    </xf>
    <xf numFmtId="0" fontId="83" fillId="16" borderId="9" xfId="0" applyFont="1" applyFill="1" applyBorder="1" applyAlignment="1">
      <alignment horizontal="center"/>
    </xf>
    <xf numFmtId="0" fontId="132" fillId="52" borderId="96" xfId="0" applyFont="1" applyFill="1" applyBorder="1" applyAlignment="1">
      <alignment horizontal="left"/>
    </xf>
    <xf numFmtId="0" fontId="132" fillId="52" borderId="97" xfId="0" applyFont="1" applyFill="1" applyBorder="1" applyAlignment="1">
      <alignment horizontal="left"/>
    </xf>
    <xf numFmtId="0" fontId="132" fillId="52" borderId="78" xfId="0" applyFont="1" applyFill="1" applyBorder="1" applyAlignment="1">
      <alignment horizontal="left"/>
    </xf>
    <xf numFmtId="0" fontId="132" fillId="47" borderId="84" xfId="0" applyFont="1" applyFill="1" applyBorder="1" applyAlignment="1">
      <alignment horizontal="center"/>
    </xf>
    <xf numFmtId="0" fontId="132" fillId="47" borderId="8" xfId="0" applyFont="1" applyFill="1" applyBorder="1" applyAlignment="1">
      <alignment horizontal="center"/>
    </xf>
    <xf numFmtId="0" fontId="132" fillId="7" borderId="8" xfId="0" applyFont="1" applyFill="1" applyBorder="1" applyAlignment="1">
      <alignment horizontal="center"/>
    </xf>
    <xf numFmtId="0" fontId="83" fillId="3" borderId="0" xfId="0" applyFont="1" applyFill="1" applyBorder="1" applyAlignment="1">
      <alignment horizontal="center"/>
    </xf>
    <xf numFmtId="0" fontId="83" fillId="3" borderId="4" xfId="0" applyFont="1" applyFill="1" applyBorder="1" applyAlignment="1">
      <alignment horizontal="center"/>
    </xf>
    <xf numFmtId="0" fontId="40" fillId="0" borderId="8" xfId="0" applyFont="1" applyFill="1" applyBorder="1" applyAlignment="1">
      <alignment horizontal="center"/>
    </xf>
    <xf numFmtId="0" fontId="90" fillId="25" borderId="25" xfId="0" applyFont="1" applyFill="1" applyBorder="1" applyAlignment="1"/>
    <xf numFmtId="0" fontId="90" fillId="25" borderId="24" xfId="0" applyFont="1" applyFill="1" applyBorder="1" applyAlignment="1"/>
    <xf numFmtId="0" fontId="107" fillId="25" borderId="24" xfId="0" applyFont="1" applyFill="1" applyBorder="1" applyAlignment="1">
      <alignment wrapText="1"/>
    </xf>
    <xf numFmtId="0" fontId="42" fillId="25" borderId="24" xfId="0" applyFont="1" applyFill="1" applyBorder="1" applyAlignment="1"/>
    <xf numFmtId="0" fontId="42" fillId="0" borderId="8" xfId="0" applyFont="1" applyBorder="1" applyAlignment="1">
      <alignment horizontal="center"/>
    </xf>
    <xf numFmtId="0" fontId="42" fillId="0" borderId="31" xfId="0" applyFont="1" applyBorder="1" applyAlignment="1">
      <alignment horizontal="center"/>
    </xf>
    <xf numFmtId="0" fontId="112" fillId="25" borderId="87" xfId="0" applyFont="1" applyFill="1" applyBorder="1" applyAlignment="1">
      <alignment horizontal="center" vertical="center" textRotation="90"/>
    </xf>
    <xf numFmtId="0" fontId="112" fillId="25" borderId="88" xfId="0" applyFont="1" applyFill="1" applyBorder="1" applyAlignment="1">
      <alignment horizontal="center" vertical="center" textRotation="90"/>
    </xf>
    <xf numFmtId="0" fontId="112" fillId="25" borderId="55" xfId="0" applyFont="1" applyFill="1" applyBorder="1" applyAlignment="1">
      <alignment horizontal="center" vertical="center" textRotation="90"/>
    </xf>
    <xf numFmtId="0" fontId="132" fillId="52" borderId="96" xfId="0" applyFont="1" applyFill="1" applyBorder="1" applyAlignment="1">
      <alignment horizontal="right"/>
    </xf>
    <xf numFmtId="0" fontId="132" fillId="52" borderId="97" xfId="0" applyFont="1" applyFill="1" applyBorder="1" applyAlignment="1">
      <alignment horizontal="right"/>
    </xf>
    <xf numFmtId="0" fontId="132" fillId="52" borderId="78" xfId="0" applyFont="1" applyFill="1" applyBorder="1" applyAlignment="1">
      <alignment horizontal="right"/>
    </xf>
    <xf numFmtId="0" fontId="107" fillId="0" borderId="0" xfId="0" applyFont="1" applyBorder="1" applyAlignment="1">
      <alignment horizontal="left" vertical="center" textRotation="90"/>
    </xf>
    <xf numFmtId="0" fontId="133" fillId="21" borderId="5" xfId="0" applyFont="1" applyFill="1" applyBorder="1" applyAlignment="1">
      <alignment horizontal="center" vertical="center" wrapText="1"/>
    </xf>
    <xf numFmtId="0" fontId="133" fillId="21" borderId="0" xfId="0" applyFont="1" applyFill="1" applyBorder="1" applyAlignment="1">
      <alignment horizontal="center" vertical="center" wrapText="1"/>
    </xf>
    <xf numFmtId="0" fontId="133" fillId="21" borderId="88" xfId="0" applyFont="1" applyFill="1" applyBorder="1" applyAlignment="1">
      <alignment horizontal="center" vertical="center" wrapText="1"/>
    </xf>
    <xf numFmtId="0" fontId="133" fillId="21" borderId="23" xfId="0" applyFont="1" applyFill="1" applyBorder="1" applyAlignment="1">
      <alignment horizontal="center" vertical="center" wrapText="1"/>
    </xf>
    <xf numFmtId="0" fontId="133" fillId="21" borderId="22" xfId="0" applyFont="1" applyFill="1" applyBorder="1" applyAlignment="1">
      <alignment horizontal="center" vertical="center" wrapText="1"/>
    </xf>
    <xf numFmtId="0" fontId="133" fillId="21" borderId="55" xfId="0" applyFont="1" applyFill="1" applyBorder="1" applyAlignment="1">
      <alignment horizontal="center" vertical="center" wrapText="1"/>
    </xf>
    <xf numFmtId="0" fontId="135" fillId="0" borderId="5" xfId="0" applyFont="1" applyFill="1" applyBorder="1" applyAlignment="1">
      <alignment horizontal="left" vertical="center" wrapText="1"/>
    </xf>
    <xf numFmtId="0" fontId="135" fillId="0" borderId="0" xfId="0" applyFont="1" applyFill="1" applyBorder="1" applyAlignment="1">
      <alignment horizontal="left" vertical="center" wrapText="1"/>
    </xf>
    <xf numFmtId="0" fontId="107" fillId="21" borderId="0" xfId="0" applyFont="1" applyFill="1" applyBorder="1" applyAlignment="1">
      <alignment horizontal="center" vertical="center" textRotation="90" wrapText="1"/>
    </xf>
    <xf numFmtId="0" fontId="107" fillId="21" borderId="88" xfId="0" applyFont="1" applyFill="1" applyBorder="1" applyAlignment="1">
      <alignment horizontal="center" vertical="center" textRotation="90" wrapText="1"/>
    </xf>
    <xf numFmtId="0" fontId="107" fillId="21" borderId="22" xfId="0" applyFont="1" applyFill="1" applyBorder="1" applyAlignment="1">
      <alignment horizontal="center" vertical="center" textRotation="90" wrapText="1"/>
    </xf>
    <xf numFmtId="0" fontId="107" fillId="21" borderId="55" xfId="0" applyFont="1" applyFill="1" applyBorder="1" applyAlignment="1">
      <alignment horizontal="center" vertical="center" textRotation="90" wrapText="1"/>
    </xf>
    <xf numFmtId="0" fontId="112" fillId="14" borderId="88" xfId="0" applyFont="1" applyFill="1" applyBorder="1" applyAlignment="1">
      <alignment horizontal="center" vertical="center" textRotation="90"/>
    </xf>
    <xf numFmtId="0" fontId="90" fillId="14" borderId="23" xfId="0" applyFont="1" applyFill="1" applyBorder="1" applyAlignment="1"/>
    <xf numFmtId="0" fontId="90" fillId="14" borderId="22" xfId="0" applyFont="1" applyFill="1" applyBorder="1" applyAlignment="1"/>
    <xf numFmtId="0" fontId="90" fillId="14" borderId="55" xfId="0" applyFont="1" applyFill="1" applyBorder="1" applyAlignment="1"/>
    <xf numFmtId="0" fontId="90" fillId="25" borderId="23" xfId="0" applyFont="1" applyFill="1" applyBorder="1" applyAlignment="1"/>
    <xf numFmtId="0" fontId="90" fillId="25" borderId="22" xfId="0" applyFont="1" applyFill="1" applyBorder="1" applyAlignment="1"/>
    <xf numFmtId="0" fontId="90" fillId="25" borderId="55" xfId="0" applyFont="1" applyFill="1" applyBorder="1" applyAlignment="1"/>
    <xf numFmtId="0" fontId="128" fillId="21" borderId="5" xfId="0" applyFont="1" applyFill="1" applyBorder="1" applyAlignment="1">
      <alignment horizontal="center" vertical="top" wrapText="1"/>
    </xf>
    <xf numFmtId="0" fontId="128" fillId="21" borderId="0" xfId="0" applyFont="1" applyFill="1" applyBorder="1" applyAlignment="1">
      <alignment horizontal="center" vertical="top" wrapText="1"/>
    </xf>
    <xf numFmtId="0" fontId="112" fillId="14" borderId="12" xfId="0" applyFont="1" applyFill="1" applyBorder="1" applyAlignment="1">
      <alignment horizontal="right"/>
    </xf>
    <xf numFmtId="0" fontId="112" fillId="14" borderId="28" xfId="0" applyFont="1" applyFill="1" applyBorder="1" applyAlignment="1">
      <alignment horizontal="right"/>
    </xf>
    <xf numFmtId="0" fontId="140" fillId="5" borderId="0" xfId="0" applyFont="1" applyFill="1" applyBorder="1" applyAlignment="1">
      <alignment horizontal="center" vertical="center"/>
    </xf>
    <xf numFmtId="0" fontId="140" fillId="5" borderId="4" xfId="0" applyFont="1" applyFill="1" applyBorder="1" applyAlignment="1">
      <alignment horizontal="center" vertical="center"/>
    </xf>
    <xf numFmtId="0" fontId="42" fillId="5" borderId="9" xfId="0" applyFont="1" applyFill="1" applyBorder="1" applyAlignment="1">
      <alignment horizontal="center" vertical="center"/>
    </xf>
    <xf numFmtId="0" fontId="123" fillId="0" borderId="75" xfId="0" applyFont="1" applyFill="1" applyBorder="1" applyAlignment="1">
      <alignment horizontal="right" vertical="center" wrapText="1"/>
    </xf>
    <xf numFmtId="0" fontId="123" fillId="0" borderId="56" xfId="0" applyFont="1" applyFill="1" applyBorder="1" applyAlignment="1">
      <alignment horizontal="right" vertical="center" wrapText="1"/>
    </xf>
    <xf numFmtId="0" fontId="123" fillId="0" borderId="87" xfId="0" applyFont="1" applyFill="1" applyBorder="1" applyAlignment="1">
      <alignment horizontal="right" vertical="center" wrapText="1"/>
    </xf>
    <xf numFmtId="0" fontId="123" fillId="0" borderId="5" xfId="0" applyFont="1" applyFill="1" applyBorder="1" applyAlignment="1">
      <alignment horizontal="right" vertical="center" wrapText="1"/>
    </xf>
    <xf numFmtId="0" fontId="123" fillId="0" borderId="0" xfId="0" applyFont="1" applyFill="1" applyBorder="1" applyAlignment="1">
      <alignment horizontal="right" vertical="center" wrapText="1"/>
    </xf>
    <xf numFmtId="0" fontId="123" fillId="0" borderId="88" xfId="0" applyFont="1" applyFill="1" applyBorder="1" applyAlignment="1">
      <alignment horizontal="right" vertical="center" wrapText="1"/>
    </xf>
    <xf numFmtId="0" fontId="123" fillId="0" borderId="23" xfId="0" applyFont="1" applyFill="1" applyBorder="1" applyAlignment="1">
      <alignment horizontal="right" vertical="center" wrapText="1"/>
    </xf>
    <xf numFmtId="0" fontId="123" fillId="0" borderId="22" xfId="0" applyFont="1" applyFill="1" applyBorder="1" applyAlignment="1">
      <alignment horizontal="right" vertical="center" wrapText="1"/>
    </xf>
    <xf numFmtId="0" fontId="123" fillId="0" borderId="55" xfId="0" applyFont="1" applyFill="1" applyBorder="1" applyAlignment="1">
      <alignment horizontal="right" vertical="center" wrapText="1"/>
    </xf>
    <xf numFmtId="0" fontId="112" fillId="25" borderId="0" xfId="0" applyFont="1" applyFill="1" applyBorder="1" applyAlignment="1">
      <alignment horizontal="right"/>
    </xf>
    <xf numFmtId="0" fontId="112" fillId="25" borderId="41" xfId="0" applyFont="1" applyFill="1" applyBorder="1" applyAlignment="1">
      <alignment horizontal="right"/>
    </xf>
    <xf numFmtId="0" fontId="99" fillId="0" borderId="25" xfId="0" applyFont="1" applyFill="1" applyBorder="1" applyAlignment="1">
      <alignment vertical="top"/>
    </xf>
    <xf numFmtId="0" fontId="99" fillId="0" borderId="24" xfId="0" applyFont="1" applyFill="1" applyBorder="1" applyAlignment="1">
      <alignment vertical="top"/>
    </xf>
    <xf numFmtId="0" fontId="99" fillId="0" borderId="36" xfId="0" applyFont="1" applyFill="1" applyBorder="1" applyAlignment="1">
      <alignment vertical="top"/>
    </xf>
    <xf numFmtId="0" fontId="99" fillId="0" borderId="25" xfId="0" applyFont="1" applyFill="1" applyBorder="1" applyAlignment="1">
      <alignment horizontal="left"/>
    </xf>
    <xf numFmtId="0" fontId="99" fillId="0" borderId="24" xfId="0" applyFont="1" applyFill="1" applyBorder="1" applyAlignment="1">
      <alignment horizontal="left"/>
    </xf>
    <xf numFmtId="0" fontId="99" fillId="0" borderId="36" xfId="0" applyFont="1" applyFill="1" applyBorder="1" applyAlignment="1">
      <alignment horizontal="left"/>
    </xf>
    <xf numFmtId="0" fontId="69" fillId="0" borderId="25" xfId="0" applyFont="1" applyBorder="1" applyAlignment="1">
      <alignment horizontal="left" vertical="top" indent="1"/>
    </xf>
    <xf numFmtId="0" fontId="69" fillId="0" borderId="24" xfId="0" applyFont="1" applyBorder="1" applyAlignment="1">
      <alignment horizontal="left" vertical="top" indent="1"/>
    </xf>
    <xf numFmtId="0" fontId="69" fillId="0" borderId="36" xfId="0" applyFont="1" applyBorder="1" applyAlignment="1">
      <alignment horizontal="left" vertical="top" indent="1"/>
    </xf>
    <xf numFmtId="0" fontId="64" fillId="51" borderId="43" xfId="0" applyFont="1" applyFill="1" applyBorder="1" applyAlignment="1"/>
    <xf numFmtId="0" fontId="64" fillId="51" borderId="9" xfId="0" applyFont="1" applyFill="1" applyBorder="1" applyAlignment="1"/>
    <xf numFmtId="0" fontId="69" fillId="21" borderId="75" xfId="0" applyFont="1" applyFill="1" applyBorder="1" applyAlignment="1">
      <alignment horizontal="center" vertical="center"/>
    </xf>
    <xf numFmtId="0" fontId="69" fillId="21" borderId="56" xfId="0" applyFont="1" applyFill="1" applyBorder="1" applyAlignment="1">
      <alignment horizontal="center" vertical="center"/>
    </xf>
    <xf numFmtId="0" fontId="69" fillId="21" borderId="5" xfId="0" applyFont="1" applyFill="1" applyBorder="1" applyAlignment="1">
      <alignment horizontal="center" vertical="center"/>
    </xf>
    <xf numFmtId="0" fontId="69" fillId="21" borderId="0" xfId="0" applyFont="1" applyFill="1" applyBorder="1" applyAlignment="1">
      <alignment horizontal="center" vertical="center"/>
    </xf>
    <xf numFmtId="0" fontId="69" fillId="21" borderId="23" xfId="0" applyFont="1" applyFill="1" applyBorder="1" applyAlignment="1">
      <alignment horizontal="center" vertical="center"/>
    </xf>
    <xf numFmtId="0" fontId="69" fillId="21" borderId="22" xfId="0" applyFont="1" applyFill="1" applyBorder="1" applyAlignment="1">
      <alignment horizontal="center" vertical="center"/>
    </xf>
    <xf numFmtId="0" fontId="69" fillId="38" borderId="35" xfId="0" applyFont="1" applyFill="1" applyBorder="1" applyAlignment="1"/>
    <xf numFmtId="0" fontId="69" fillId="0" borderId="35" xfId="0" applyFont="1" applyBorder="1" applyAlignment="1">
      <alignment horizontal="center" vertical="center"/>
    </xf>
    <xf numFmtId="0" fontId="69" fillId="0" borderId="24" xfId="0" applyFont="1" applyBorder="1" applyAlignment="1">
      <alignment horizontal="center" vertical="center"/>
    </xf>
    <xf numFmtId="0" fontId="69" fillId="0" borderId="36" xfId="0" applyFont="1" applyBorder="1" applyAlignment="1">
      <alignment horizontal="center" vertical="center"/>
    </xf>
    <xf numFmtId="0" fontId="69" fillId="9" borderId="70" xfId="0" applyFont="1" applyFill="1" applyBorder="1" applyAlignment="1">
      <alignment horizontal="center" vertical="center"/>
    </xf>
    <xf numFmtId="0" fontId="69" fillId="9" borderId="56" xfId="0" applyFont="1" applyFill="1" applyBorder="1" applyAlignment="1">
      <alignment horizontal="center" vertical="center"/>
    </xf>
    <xf numFmtId="0" fontId="69" fillId="9" borderId="87" xfId="0" applyFont="1" applyFill="1" applyBorder="1" applyAlignment="1">
      <alignment horizontal="center" vertical="center"/>
    </xf>
    <xf numFmtId="0" fontId="69" fillId="9" borderId="42" xfId="0" applyFont="1" applyFill="1" applyBorder="1" applyAlignment="1">
      <alignment horizontal="center" vertical="center"/>
    </xf>
    <xf numFmtId="0" fontId="69" fillId="9" borderId="22" xfId="0" applyFont="1" applyFill="1" applyBorder="1" applyAlignment="1">
      <alignment horizontal="center" vertical="center"/>
    </xf>
    <xf numFmtId="0" fontId="69" fillId="9" borderId="55" xfId="0" applyFont="1" applyFill="1" applyBorder="1" applyAlignment="1">
      <alignment horizontal="center" vertical="center"/>
    </xf>
    <xf numFmtId="9" fontId="69" fillId="9" borderId="35" xfId="0" applyNumberFormat="1" applyFont="1" applyFill="1" applyBorder="1" applyAlignment="1">
      <alignment horizontal="center" vertical="center"/>
    </xf>
    <xf numFmtId="9" fontId="69" fillId="9" borderId="24" xfId="0" applyNumberFormat="1" applyFont="1" applyFill="1" applyBorder="1" applyAlignment="1">
      <alignment horizontal="center" vertical="center"/>
    </xf>
    <xf numFmtId="9" fontId="69" fillId="9" borderId="36" xfId="0" applyNumberFormat="1" applyFont="1" applyFill="1" applyBorder="1" applyAlignment="1">
      <alignment horizontal="center" vertical="center"/>
    </xf>
    <xf numFmtId="0" fontId="69" fillId="0" borderId="25" xfId="0" applyFont="1" applyBorder="1" applyAlignment="1">
      <alignment horizontal="left" vertical="top"/>
    </xf>
    <xf numFmtId="0" fontId="69" fillId="0" borderId="24" xfId="0" applyFont="1" applyBorder="1" applyAlignment="1">
      <alignment horizontal="left" vertical="top"/>
    </xf>
    <xf numFmtId="0" fontId="69" fillId="0" borderId="36" xfId="0" applyFont="1" applyBorder="1" applyAlignment="1">
      <alignment horizontal="left" vertical="top"/>
    </xf>
    <xf numFmtId="0" fontId="69" fillId="0" borderId="35" xfId="0" applyFont="1" applyFill="1" applyBorder="1" applyAlignment="1">
      <alignment horizontal="center" vertical="center"/>
    </xf>
    <xf numFmtId="0" fontId="69" fillId="0" borderId="24" xfId="0" applyFont="1" applyFill="1" applyBorder="1" applyAlignment="1">
      <alignment horizontal="center" vertical="center"/>
    </xf>
    <xf numFmtId="0" fontId="69" fillId="0" borderId="36" xfId="0" applyFont="1" applyFill="1" applyBorder="1" applyAlignment="1">
      <alignment horizontal="center" vertical="center"/>
    </xf>
    <xf numFmtId="0" fontId="69" fillId="9" borderId="49" xfId="0" applyFont="1" applyFill="1" applyBorder="1" applyAlignment="1">
      <alignment horizontal="center" vertical="center"/>
    </xf>
    <xf numFmtId="0" fontId="69" fillId="9" borderId="8" xfId="0" applyFont="1" applyFill="1" applyBorder="1" applyAlignment="1">
      <alignment horizontal="center" vertical="center"/>
    </xf>
    <xf numFmtId="9" fontId="69" fillId="0" borderId="35" xfId="0" applyNumberFormat="1" applyFont="1" applyBorder="1" applyAlignment="1">
      <alignment horizontal="center" vertical="center"/>
    </xf>
    <xf numFmtId="9" fontId="69" fillId="0" borderId="24" xfId="0" applyNumberFormat="1" applyFont="1" applyBorder="1" applyAlignment="1">
      <alignment horizontal="center" vertical="center"/>
    </xf>
    <xf numFmtId="9" fontId="69" fillId="0" borderId="36" xfId="0" applyNumberFormat="1" applyFont="1" applyBorder="1" applyAlignment="1">
      <alignment horizontal="center" vertical="center"/>
    </xf>
    <xf numFmtId="0" fontId="69" fillId="38" borderId="43" xfId="0" applyFont="1" applyFill="1" applyBorder="1"/>
    <xf numFmtId="0" fontId="69" fillId="38" borderId="9" xfId="0" applyFont="1" applyFill="1" applyBorder="1"/>
    <xf numFmtId="0" fontId="42" fillId="38" borderId="9" xfId="0" applyFont="1" applyFill="1" applyBorder="1"/>
    <xf numFmtId="0" fontId="42" fillId="14" borderId="25" xfId="0" applyFont="1" applyFill="1" applyBorder="1" applyAlignment="1"/>
    <xf numFmtId="0" fontId="42" fillId="14" borderId="24" xfId="0" applyFont="1" applyFill="1" applyBorder="1" applyAlignment="1"/>
    <xf numFmtId="0" fontId="71" fillId="51" borderId="9" xfId="0" applyFont="1" applyFill="1" applyBorder="1" applyAlignment="1">
      <alignment horizontal="left"/>
    </xf>
    <xf numFmtId="0" fontId="71" fillId="51" borderId="25" xfId="0" applyFont="1" applyFill="1" applyBorder="1" applyAlignment="1">
      <alignment horizontal="left"/>
    </xf>
    <xf numFmtId="0" fontId="71" fillId="51" borderId="24" xfId="0" applyFont="1" applyFill="1" applyBorder="1" applyAlignment="1">
      <alignment horizontal="left"/>
    </xf>
    <xf numFmtId="0" fontId="71" fillId="51" borderId="36" xfId="0" applyFont="1" applyFill="1" applyBorder="1" applyAlignment="1">
      <alignment horizontal="left"/>
    </xf>
    <xf numFmtId="0" fontId="69" fillId="22" borderId="70" xfId="0" applyFont="1" applyFill="1" applyBorder="1" applyAlignment="1">
      <alignment horizontal="center" vertical="center" wrapText="1"/>
    </xf>
    <xf numFmtId="0" fontId="69" fillId="22" borderId="56" xfId="0" applyFont="1" applyFill="1" applyBorder="1" applyAlignment="1">
      <alignment horizontal="center" vertical="center" wrapText="1"/>
    </xf>
    <xf numFmtId="0" fontId="69" fillId="22" borderId="87" xfId="0" applyFont="1" applyFill="1" applyBorder="1" applyAlignment="1">
      <alignment horizontal="center" vertical="center" wrapText="1"/>
    </xf>
    <xf numFmtId="0" fontId="69" fillId="22" borderId="40" xfId="0" applyFont="1" applyFill="1" applyBorder="1" applyAlignment="1">
      <alignment horizontal="center" vertical="center" wrapText="1"/>
    </xf>
    <xf numFmtId="0" fontId="69" fillId="22" borderId="0" xfId="0" applyFont="1" applyFill="1" applyBorder="1" applyAlignment="1">
      <alignment horizontal="center" vertical="center" wrapText="1"/>
    </xf>
    <xf numFmtId="0" fontId="69" fillId="22" borderId="88" xfId="0" applyFont="1" applyFill="1" applyBorder="1" applyAlignment="1">
      <alignment horizontal="center" vertical="center" wrapText="1"/>
    </xf>
    <xf numFmtId="0" fontId="69" fillId="22" borderId="42" xfId="0" applyFont="1" applyFill="1" applyBorder="1" applyAlignment="1">
      <alignment horizontal="center" vertical="center" wrapText="1"/>
    </xf>
    <xf numFmtId="0" fontId="69" fillId="22" borderId="22" xfId="0" applyFont="1" applyFill="1" applyBorder="1" applyAlignment="1">
      <alignment horizontal="center" vertical="center" wrapText="1"/>
    </xf>
    <xf numFmtId="0" fontId="69" fillId="22" borderId="55" xfId="0" applyFont="1" applyFill="1" applyBorder="1" applyAlignment="1">
      <alignment horizontal="center" vertical="center" wrapText="1"/>
    </xf>
    <xf numFmtId="0" fontId="64" fillId="50" borderId="96" xfId="0" applyFont="1" applyFill="1" applyBorder="1" applyAlignment="1">
      <alignment horizontal="right"/>
    </xf>
    <xf numFmtId="0" fontId="42" fillId="50" borderId="97" xfId="0" applyFont="1" applyFill="1" applyBorder="1" applyAlignment="1">
      <alignment horizontal="right"/>
    </xf>
    <xf numFmtId="0" fontId="42" fillId="50" borderId="78" xfId="0" applyFont="1" applyFill="1" applyBorder="1" applyAlignment="1">
      <alignment horizontal="right"/>
    </xf>
    <xf numFmtId="0" fontId="95" fillId="23" borderId="43" xfId="0" applyFont="1" applyFill="1" applyBorder="1" applyAlignment="1">
      <alignment horizontal="center" vertical="center" wrapText="1"/>
    </xf>
    <xf numFmtId="0" fontId="126" fillId="0" borderId="9" xfId="0" applyFont="1" applyBorder="1" applyAlignment="1">
      <alignment horizontal="center"/>
    </xf>
    <xf numFmtId="0" fontId="40" fillId="0" borderId="35" xfId="0" applyFont="1" applyFill="1" applyBorder="1" applyAlignment="1">
      <alignment horizontal="center" vertical="center" wrapText="1"/>
    </xf>
    <xf numFmtId="0" fontId="95" fillId="23" borderId="9" xfId="0" applyFont="1" applyFill="1" applyBorder="1" applyAlignment="1">
      <alignment horizontal="center" vertical="center" wrapText="1"/>
    </xf>
    <xf numFmtId="0" fontId="95" fillId="23" borderId="35" xfId="0" applyFont="1" applyFill="1" applyBorder="1" applyAlignment="1">
      <alignment horizontal="center" vertical="center" wrapText="1"/>
    </xf>
    <xf numFmtId="0" fontId="95" fillId="0" borderId="9" xfId="0" applyFont="1" applyFill="1" applyBorder="1" applyAlignment="1">
      <alignment horizontal="center" vertical="center" wrapText="1"/>
    </xf>
    <xf numFmtId="0" fontId="95" fillId="0" borderId="35" xfId="0" applyFont="1" applyFill="1" applyBorder="1" applyAlignment="1">
      <alignment horizontal="center" vertical="center" wrapText="1"/>
    </xf>
    <xf numFmtId="0" fontId="99" fillId="0" borderId="43" xfId="0" applyFont="1" applyFill="1" applyBorder="1" applyAlignment="1">
      <alignment horizontal="center" vertical="center" wrapText="1"/>
    </xf>
    <xf numFmtId="0" fontId="99" fillId="0" borderId="9" xfId="0" applyFont="1" applyFill="1" applyBorder="1" applyAlignment="1">
      <alignment horizontal="center" vertical="center" wrapText="1"/>
    </xf>
    <xf numFmtId="0" fontId="69" fillId="0" borderId="40" xfId="0" applyFont="1" applyFill="1" applyBorder="1" applyAlignment="1"/>
    <xf numFmtId="0" fontId="69" fillId="0" borderId="0" xfId="0" applyFont="1" applyFill="1" applyBorder="1" applyAlignment="1"/>
    <xf numFmtId="0" fontId="40" fillId="0" borderId="9" xfId="0" applyFont="1" applyFill="1" applyBorder="1" applyAlignment="1">
      <alignment horizontal="left" vertical="top"/>
    </xf>
    <xf numFmtId="0" fontId="40" fillId="0" borderId="31" xfId="0" applyFont="1" applyFill="1" applyBorder="1" applyAlignment="1">
      <alignment horizontal="left" vertical="top"/>
    </xf>
    <xf numFmtId="0" fontId="42" fillId="0" borderId="9" xfId="0" applyFont="1" applyFill="1" applyBorder="1" applyAlignment="1">
      <alignment horizontal="right"/>
    </xf>
    <xf numFmtId="0" fontId="99" fillId="0" borderId="9" xfId="0" applyFont="1" applyFill="1" applyBorder="1" applyAlignment="1">
      <alignment vertical="top"/>
    </xf>
    <xf numFmtId="0" fontId="99" fillId="0" borderId="31" xfId="0" applyFont="1" applyFill="1" applyBorder="1" applyAlignment="1">
      <alignment horizontal="left"/>
    </xf>
    <xf numFmtId="0" fontId="99" fillId="0" borderId="56" xfId="0" applyFont="1" applyBorder="1" applyAlignment="1"/>
    <xf numFmtId="0" fontId="72" fillId="0" borderId="56" xfId="0" applyFont="1" applyFill="1" applyBorder="1" applyAlignment="1">
      <alignment horizontal="left" vertical="top"/>
    </xf>
    <xf numFmtId="0" fontId="85" fillId="27" borderId="43" xfId="0" applyFont="1" applyFill="1" applyBorder="1" applyAlignment="1">
      <alignment horizontal="center"/>
    </xf>
    <xf numFmtId="0" fontId="85" fillId="27" borderId="9" xfId="0" applyFont="1" applyFill="1" applyBorder="1" applyAlignment="1">
      <alignment horizontal="center"/>
    </xf>
    <xf numFmtId="0" fontId="42" fillId="25" borderId="25" xfId="0" applyFont="1" applyFill="1" applyBorder="1" applyAlignment="1"/>
    <xf numFmtId="0" fontId="69" fillId="21" borderId="70" xfId="0" applyFont="1" applyFill="1" applyBorder="1" applyAlignment="1">
      <alignment horizontal="center" textRotation="90" wrapText="1"/>
    </xf>
    <xf numFmtId="0" fontId="69" fillId="21" borderId="56" xfId="0" applyFont="1" applyFill="1" applyBorder="1" applyAlignment="1">
      <alignment horizontal="center" textRotation="90" wrapText="1"/>
    </xf>
    <xf numFmtId="0" fontId="69" fillId="21" borderId="87" xfId="0" applyFont="1" applyFill="1" applyBorder="1" applyAlignment="1">
      <alignment horizontal="center" textRotation="90" wrapText="1"/>
    </xf>
    <xf numFmtId="0" fontId="69" fillId="21" borderId="42" xfId="0" applyFont="1" applyFill="1" applyBorder="1" applyAlignment="1">
      <alignment horizontal="center" textRotation="90" wrapText="1"/>
    </xf>
    <xf numFmtId="0" fontId="69" fillId="21" borderId="22" xfId="0" applyFont="1" applyFill="1" applyBorder="1" applyAlignment="1">
      <alignment horizontal="center" textRotation="90" wrapText="1"/>
    </xf>
    <xf numFmtId="0" fontId="69" fillId="21" borderId="55" xfId="0" applyFont="1" applyFill="1" applyBorder="1" applyAlignment="1">
      <alignment horizontal="center" textRotation="90" wrapText="1"/>
    </xf>
    <xf numFmtId="0" fontId="69" fillId="9" borderId="70" xfId="0" applyFont="1" applyFill="1" applyBorder="1" applyAlignment="1">
      <alignment horizontal="center" vertical="center" wrapText="1"/>
    </xf>
    <xf numFmtId="0" fontId="69" fillId="9" borderId="56" xfId="0" applyFont="1" applyFill="1" applyBorder="1" applyAlignment="1">
      <alignment horizontal="center" vertical="center" wrapText="1"/>
    </xf>
    <xf numFmtId="0" fontId="69" fillId="9" borderId="87" xfId="0" applyFont="1" applyFill="1" applyBorder="1" applyAlignment="1">
      <alignment horizontal="center" vertical="center" wrapText="1"/>
    </xf>
    <xf numFmtId="0" fontId="69" fillId="9" borderId="40" xfId="0" applyFont="1" applyFill="1" applyBorder="1" applyAlignment="1">
      <alignment horizontal="center" vertical="center" wrapText="1"/>
    </xf>
    <xf numFmtId="0" fontId="69" fillId="9" borderId="88" xfId="0" applyFont="1" applyFill="1" applyBorder="1" applyAlignment="1">
      <alignment horizontal="center" vertical="center" wrapText="1"/>
    </xf>
    <xf numFmtId="0" fontId="69" fillId="9" borderId="42" xfId="0" applyFont="1" applyFill="1" applyBorder="1" applyAlignment="1">
      <alignment horizontal="center" vertical="center" wrapText="1"/>
    </xf>
    <xf numFmtId="0" fontId="69" fillId="9" borderId="22" xfId="0" applyFont="1" applyFill="1" applyBorder="1" applyAlignment="1">
      <alignment horizontal="center" vertical="center" wrapText="1"/>
    </xf>
    <xf numFmtId="0" fontId="69" fillId="9" borderId="55" xfId="0" applyFont="1" applyFill="1" applyBorder="1" applyAlignment="1">
      <alignment horizontal="center" vertical="center" wrapText="1"/>
    </xf>
    <xf numFmtId="0" fontId="42" fillId="14" borderId="25" xfId="0" applyFont="1" applyFill="1" applyBorder="1"/>
    <xf numFmtId="0" fontId="42" fillId="14" borderId="24" xfId="0" applyFont="1" applyFill="1" applyBorder="1"/>
    <xf numFmtId="0" fontId="69" fillId="0" borderId="25" xfId="0" applyFont="1" applyFill="1" applyBorder="1" applyAlignment="1">
      <alignment horizontal="left" vertical="top" indent="1"/>
    </xf>
    <xf numFmtId="0" fontId="69" fillId="0" borderId="24" xfId="0" applyFont="1" applyFill="1" applyBorder="1" applyAlignment="1">
      <alignment horizontal="left" vertical="top" indent="1"/>
    </xf>
    <xf numFmtId="0" fontId="69" fillId="0" borderId="36" xfId="0" applyFont="1" applyFill="1" applyBorder="1" applyAlignment="1">
      <alignment horizontal="left" vertical="top" indent="1"/>
    </xf>
    <xf numFmtId="0" fontId="95" fillId="0" borderId="25" xfId="0" applyFont="1" applyFill="1" applyBorder="1" applyAlignment="1">
      <alignment horizontal="left" vertical="top" indent="1"/>
    </xf>
    <xf numFmtId="0" fontId="95" fillId="0" borderId="24" xfId="0" applyFont="1" applyFill="1" applyBorder="1" applyAlignment="1">
      <alignment horizontal="left" vertical="top" indent="1"/>
    </xf>
    <xf numFmtId="0" fontId="95" fillId="0" borderId="36" xfId="0" applyFont="1" applyFill="1" applyBorder="1" applyAlignment="1">
      <alignment horizontal="left" vertical="top" indent="1"/>
    </xf>
    <xf numFmtId="9" fontId="69" fillId="0" borderId="9" xfId="0" applyNumberFormat="1" applyFont="1" applyFill="1" applyBorder="1" applyAlignment="1">
      <alignment horizontal="center" vertical="center"/>
    </xf>
    <xf numFmtId="9" fontId="69" fillId="0" borderId="9" xfId="0" applyNumberFormat="1" applyFont="1" applyBorder="1" applyAlignment="1">
      <alignment horizontal="center" vertical="center"/>
    </xf>
    <xf numFmtId="0" fontId="69" fillId="22" borderId="70" xfId="0" applyFont="1" applyFill="1" applyBorder="1" applyAlignment="1">
      <alignment horizontal="center" vertical="center"/>
    </xf>
    <xf numFmtId="0" fontId="69" fillId="22" borderId="56" xfId="0" applyFont="1" applyFill="1" applyBorder="1" applyAlignment="1">
      <alignment horizontal="center" vertical="center"/>
    </xf>
    <xf numFmtId="0" fontId="69" fillId="22" borderId="87" xfId="0" applyFont="1" applyFill="1" applyBorder="1" applyAlignment="1">
      <alignment horizontal="center" vertical="center"/>
    </xf>
    <xf numFmtId="0" fontId="69" fillId="22" borderId="40" xfId="0" applyFont="1" applyFill="1" applyBorder="1" applyAlignment="1">
      <alignment horizontal="center" vertical="center"/>
    </xf>
    <xf numFmtId="0" fontId="69" fillId="22" borderId="0" xfId="0" applyFont="1" applyFill="1" applyBorder="1" applyAlignment="1">
      <alignment horizontal="center" vertical="center"/>
    </xf>
    <xf numFmtId="0" fontId="69" fillId="22" borderId="88" xfId="0" applyFont="1" applyFill="1" applyBorder="1" applyAlignment="1">
      <alignment horizontal="center" vertical="center"/>
    </xf>
    <xf numFmtId="0" fontId="69" fillId="22" borderId="42" xfId="0" applyFont="1" applyFill="1" applyBorder="1" applyAlignment="1">
      <alignment horizontal="center" vertical="center"/>
    </xf>
    <xf numFmtId="0" fontId="69" fillId="22" borderId="22" xfId="0" applyFont="1" applyFill="1" applyBorder="1" applyAlignment="1">
      <alignment horizontal="center" vertical="center"/>
    </xf>
    <xf numFmtId="0" fontId="69" fillId="22" borderId="55" xfId="0" applyFont="1" applyFill="1" applyBorder="1" applyAlignment="1">
      <alignment horizontal="center" vertical="center"/>
    </xf>
    <xf numFmtId="0" fontId="69" fillId="38" borderId="77" xfId="0" applyFont="1" applyFill="1" applyBorder="1"/>
    <xf numFmtId="0" fontId="69" fillId="38" borderId="48" xfId="0" applyFont="1" applyFill="1" applyBorder="1"/>
    <xf numFmtId="0" fontId="40" fillId="0" borderId="24" xfId="0" applyFont="1" applyBorder="1" applyAlignment="1">
      <alignment horizontal="center" vertical="center"/>
    </xf>
    <xf numFmtId="0" fontId="40" fillId="0" borderId="36" xfId="0" applyFont="1" applyBorder="1" applyAlignment="1">
      <alignment horizontal="center" vertical="center"/>
    </xf>
    <xf numFmtId="0" fontId="72" fillId="25" borderId="31" xfId="0" applyFont="1" applyFill="1" applyBorder="1" applyAlignment="1">
      <alignment horizontal="center" vertical="center" textRotation="90"/>
    </xf>
    <xf numFmtId="0" fontId="72" fillId="25" borderId="49" xfId="0" applyFont="1" applyFill="1" applyBorder="1" applyAlignment="1">
      <alignment horizontal="center" vertical="center" textRotation="90"/>
    </xf>
    <xf numFmtId="0" fontId="72" fillId="25" borderId="8" xfId="0" applyFont="1" applyFill="1" applyBorder="1" applyAlignment="1">
      <alignment horizontal="center" vertical="center" textRotation="90"/>
    </xf>
    <xf numFmtId="0" fontId="42" fillId="38" borderId="48" xfId="0" applyFont="1" applyFill="1" applyBorder="1"/>
    <xf numFmtId="0" fontId="64" fillId="50" borderId="1" xfId="0" applyFont="1" applyFill="1" applyBorder="1" applyAlignment="1">
      <alignment horizontal="left"/>
    </xf>
    <xf numFmtId="0" fontId="42" fillId="50" borderId="2" xfId="0" applyFont="1" applyFill="1" applyBorder="1" applyAlignment="1">
      <alignment horizontal="left"/>
    </xf>
    <xf numFmtId="0" fontId="42" fillId="50" borderId="3" xfId="0" applyFont="1" applyFill="1" applyBorder="1" applyAlignment="1">
      <alignment horizontal="left"/>
    </xf>
    <xf numFmtId="0" fontId="69" fillId="46" borderId="31" xfId="0" applyFont="1" applyFill="1" applyBorder="1" applyAlignment="1">
      <alignment horizontal="left" textRotation="90"/>
    </xf>
    <xf numFmtId="0" fontId="69" fillId="46" borderId="49" xfId="0" applyFont="1" applyFill="1" applyBorder="1" applyAlignment="1">
      <alignment horizontal="left" textRotation="90"/>
    </xf>
    <xf numFmtId="0" fontId="69" fillId="46" borderId="8" xfId="0" applyFont="1" applyFill="1" applyBorder="1" applyAlignment="1">
      <alignment horizontal="left" textRotation="90"/>
    </xf>
    <xf numFmtId="0" fontId="40" fillId="0" borderId="75" xfId="0" applyFont="1" applyFill="1" applyBorder="1" applyAlignment="1">
      <alignment horizontal="justify" vertical="top" wrapText="1"/>
    </xf>
    <xf numFmtId="0" fontId="40" fillId="0" borderId="56" xfId="0" applyFont="1" applyFill="1" applyBorder="1" applyAlignment="1">
      <alignment horizontal="justify" vertical="top" wrapText="1"/>
    </xf>
    <xf numFmtId="0" fontId="40" fillId="0" borderId="87" xfId="0" applyFont="1" applyFill="1" applyBorder="1" applyAlignment="1">
      <alignment horizontal="justify" vertical="top" wrapText="1"/>
    </xf>
    <xf numFmtId="0" fontId="40" fillId="0" borderId="5" xfId="0" applyFont="1" applyFill="1" applyBorder="1" applyAlignment="1">
      <alignment horizontal="justify" vertical="top" wrapText="1"/>
    </xf>
    <xf numFmtId="0" fontId="40" fillId="0" borderId="0" xfId="0" applyFont="1" applyFill="1" applyBorder="1" applyAlignment="1">
      <alignment horizontal="justify" vertical="top" wrapText="1"/>
    </xf>
    <xf numFmtId="0" fontId="40" fillId="0" borderId="88" xfId="0" applyFont="1" applyFill="1" applyBorder="1" applyAlignment="1">
      <alignment horizontal="justify" vertical="top" wrapText="1"/>
    </xf>
    <xf numFmtId="0" fontId="40" fillId="0" borderId="23" xfId="0" applyFont="1" applyFill="1" applyBorder="1" applyAlignment="1">
      <alignment horizontal="justify" vertical="top" wrapText="1"/>
    </xf>
    <xf numFmtId="0" fontId="40" fillId="0" borderId="22" xfId="0" applyFont="1" applyFill="1" applyBorder="1" applyAlignment="1">
      <alignment horizontal="justify" vertical="top" wrapText="1"/>
    </xf>
    <xf numFmtId="0" fontId="40" fillId="0" borderId="55" xfId="0" applyFont="1" applyFill="1" applyBorder="1" applyAlignment="1">
      <alignment horizontal="justify" vertical="top" wrapText="1"/>
    </xf>
    <xf numFmtId="0" fontId="72" fillId="14" borderId="9" xfId="0" applyFont="1" applyFill="1" applyBorder="1" applyAlignment="1"/>
    <xf numFmtId="0" fontId="72" fillId="25" borderId="9" xfId="0" applyFont="1" applyFill="1" applyBorder="1" applyAlignment="1"/>
    <xf numFmtId="0" fontId="72" fillId="0" borderId="70" xfId="0" applyFont="1" applyBorder="1" applyAlignment="1">
      <alignment horizontal="center" vertical="center"/>
    </xf>
    <xf numFmtId="0" fontId="72" fillId="0" borderId="56" xfId="0" applyFont="1" applyBorder="1" applyAlignment="1">
      <alignment horizontal="center" vertical="center"/>
    </xf>
    <xf numFmtId="0" fontId="42" fillId="14" borderId="43" xfId="0" applyFont="1" applyFill="1" applyBorder="1"/>
    <xf numFmtId="0" fontId="42" fillId="14" borderId="9" xfId="0" applyFont="1" applyFill="1" applyBorder="1"/>
    <xf numFmtId="0" fontId="72" fillId="20" borderId="49" xfId="0" applyFont="1" applyFill="1" applyBorder="1" applyAlignment="1">
      <alignment horizontal="center" vertical="center" textRotation="90"/>
    </xf>
    <xf numFmtId="0" fontId="37" fillId="0" borderId="5" xfId="0" applyFont="1" applyFill="1" applyBorder="1" applyAlignment="1">
      <alignment vertical="top" wrapText="1"/>
    </xf>
    <xf numFmtId="0" fontId="37" fillId="0" borderId="0" xfId="0" applyFont="1" applyFill="1" applyBorder="1" applyAlignment="1">
      <alignment vertical="top" wrapText="1"/>
    </xf>
    <xf numFmtId="0" fontId="43" fillId="27" borderId="1" xfId="0" applyFont="1" applyFill="1" applyBorder="1" applyAlignment="1">
      <alignment horizontal="center"/>
    </xf>
    <xf numFmtId="0" fontId="43" fillId="27" borderId="2" xfId="0" applyFont="1" applyFill="1" applyBorder="1" applyAlignment="1">
      <alignment horizontal="center"/>
    </xf>
    <xf numFmtId="0" fontId="43" fillId="42" borderId="122" xfId="0" applyFont="1" applyFill="1" applyBorder="1" applyAlignment="1">
      <alignment horizontal="center"/>
    </xf>
    <xf numFmtId="0" fontId="43" fillId="42" borderId="118" xfId="0" applyFont="1" applyFill="1" applyBorder="1" applyAlignment="1">
      <alignment horizontal="center"/>
    </xf>
    <xf numFmtId="0" fontId="43" fillId="42" borderId="115" xfId="0" applyFont="1" applyFill="1" applyBorder="1" applyAlignment="1">
      <alignment horizontal="center"/>
    </xf>
    <xf numFmtId="0" fontId="96" fillId="21" borderId="75" xfId="0" applyFont="1" applyFill="1" applyBorder="1" applyAlignment="1">
      <alignment horizontal="center" vertical="center"/>
    </xf>
    <xf numFmtId="0" fontId="96" fillId="21" borderId="56" xfId="0" applyFont="1" applyFill="1" applyBorder="1" applyAlignment="1">
      <alignment horizontal="center" vertical="center"/>
    </xf>
    <xf numFmtId="0" fontId="96" fillId="21" borderId="87" xfId="0" applyFont="1" applyFill="1" applyBorder="1" applyAlignment="1">
      <alignment horizontal="center" vertical="center"/>
    </xf>
    <xf numFmtId="0" fontId="96" fillId="21" borderId="88" xfId="0" applyFont="1" applyFill="1" applyBorder="1" applyAlignment="1">
      <alignment horizontal="center" vertical="center"/>
    </xf>
    <xf numFmtId="0" fontId="96" fillId="21" borderId="55" xfId="0" applyFont="1" applyFill="1" applyBorder="1" applyAlignment="1">
      <alignment horizontal="center" vertical="center"/>
    </xf>
    <xf numFmtId="0" fontId="40" fillId="0" borderId="36" xfId="0" applyFont="1" applyFill="1" applyBorder="1" applyAlignment="1">
      <alignment horizontal="center"/>
    </xf>
    <xf numFmtId="0" fontId="69" fillId="9" borderId="71" xfId="0" applyFont="1" applyFill="1" applyBorder="1" applyAlignment="1">
      <alignment vertical="top"/>
    </xf>
    <xf numFmtId="0" fontId="69" fillId="9" borderId="65" xfId="0" applyFont="1" applyFill="1" applyBorder="1" applyAlignment="1">
      <alignment vertical="top"/>
    </xf>
    <xf numFmtId="0" fontId="42" fillId="9" borderId="65" xfId="0" applyFont="1" applyFill="1" applyBorder="1"/>
    <xf numFmtId="0" fontId="71" fillId="50" borderId="96" xfId="0" applyFont="1" applyFill="1" applyBorder="1" applyAlignment="1">
      <alignment horizontal="left"/>
    </xf>
    <xf numFmtId="0" fontId="71" fillId="50" borderId="97" xfId="0" applyFont="1" applyFill="1" applyBorder="1" applyAlignment="1">
      <alignment horizontal="left"/>
    </xf>
    <xf numFmtId="0" fontId="71" fillId="50" borderId="78" xfId="0" applyFont="1" applyFill="1" applyBorder="1" applyAlignment="1">
      <alignment horizontal="left"/>
    </xf>
    <xf numFmtId="0" fontId="96" fillId="0" borderId="5" xfId="0" applyFont="1" applyFill="1" applyBorder="1" applyAlignment="1">
      <alignment vertical="top" wrapText="1"/>
    </xf>
    <xf numFmtId="0" fontId="96" fillId="0" borderId="0" xfId="0" applyFont="1" applyFill="1" applyBorder="1" applyAlignment="1">
      <alignment vertical="top" wrapText="1"/>
    </xf>
    <xf numFmtId="0" fontId="71" fillId="50" borderId="96" xfId="0" applyFont="1" applyFill="1" applyBorder="1" applyAlignment="1">
      <alignment horizontal="right"/>
    </xf>
    <xf numFmtId="0" fontId="71" fillId="50" borderId="97" xfId="0" applyFont="1" applyFill="1" applyBorder="1" applyAlignment="1">
      <alignment horizontal="right"/>
    </xf>
    <xf numFmtId="0" fontId="71" fillId="50" borderId="78" xfId="0" applyFont="1" applyFill="1" applyBorder="1" applyAlignment="1">
      <alignment horizontal="right"/>
    </xf>
    <xf numFmtId="0" fontId="43" fillId="27" borderId="84" xfId="0" applyFont="1" applyFill="1" applyBorder="1" applyAlignment="1">
      <alignment horizontal="center"/>
    </xf>
    <xf numFmtId="0" fontId="43" fillId="27" borderId="8" xfId="0" applyFont="1" applyFill="1" applyBorder="1" applyAlignment="1">
      <alignment horizontal="center"/>
    </xf>
    <xf numFmtId="0" fontId="65" fillId="21" borderId="5" xfId="0" applyFont="1" applyFill="1" applyBorder="1" applyAlignment="1">
      <alignment horizontal="center" vertical="center"/>
    </xf>
    <xf numFmtId="0" fontId="65" fillId="21" borderId="0" xfId="0" applyFont="1" applyFill="1" applyBorder="1" applyAlignment="1">
      <alignment horizontal="center" vertical="center"/>
    </xf>
    <xf numFmtId="0" fontId="42" fillId="25" borderId="9" xfId="0" applyFont="1" applyFill="1" applyBorder="1"/>
    <xf numFmtId="0" fontId="72" fillId="25" borderId="141" xfId="0" applyFont="1" applyFill="1" applyBorder="1" applyAlignment="1">
      <alignment horizontal="center" vertical="center" textRotation="90"/>
    </xf>
    <xf numFmtId="0" fontId="72" fillId="14" borderId="141" xfId="0" applyFont="1" applyFill="1" applyBorder="1" applyAlignment="1">
      <alignment horizontal="center" vertical="center" textRotation="90"/>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9" borderId="0" xfId="0" applyFont="1" applyFill="1" applyBorder="1" applyAlignment="1"/>
    <xf numFmtId="0" fontId="72" fillId="25" borderId="2" xfId="0" applyFont="1" applyFill="1" applyBorder="1" applyAlignment="1">
      <alignment horizontal="center" vertical="center" textRotation="90"/>
    </xf>
    <xf numFmtId="0" fontId="72" fillId="25" borderId="22" xfId="0" applyFont="1" applyFill="1" applyBorder="1" applyAlignment="1">
      <alignment horizontal="center" vertical="center" textRotation="90"/>
    </xf>
    <xf numFmtId="0" fontId="42" fillId="14" borderId="23" xfId="0" applyFont="1" applyFill="1" applyBorder="1"/>
    <xf numFmtId="0" fontId="42" fillId="14" borderId="22" xfId="0" applyFont="1" applyFill="1" applyBorder="1"/>
    <xf numFmtId="0" fontId="42" fillId="14" borderId="55" xfId="0" applyFont="1" applyFill="1" applyBorder="1"/>
    <xf numFmtId="0" fontId="38" fillId="51" borderId="43" xfId="0" applyFont="1" applyFill="1" applyBorder="1" applyAlignment="1">
      <alignment horizontal="left"/>
    </xf>
    <xf numFmtId="0" fontId="38" fillId="51" borderId="9" xfId="0" applyFont="1" applyFill="1" applyBorder="1" applyAlignment="1">
      <alignment horizontal="left"/>
    </xf>
    <xf numFmtId="0" fontId="38" fillId="51" borderId="35" xfId="0" applyFont="1" applyFill="1" applyBorder="1" applyAlignment="1">
      <alignment horizontal="left"/>
    </xf>
    <xf numFmtId="0" fontId="72" fillId="21" borderId="84" xfId="0" applyFont="1" applyFill="1" applyBorder="1" applyAlignment="1">
      <alignment horizontal="center" vertical="center" wrapText="1"/>
    </xf>
    <xf numFmtId="0" fontId="72" fillId="21" borderId="43" xfId="0" applyFont="1" applyFill="1" applyBorder="1" applyAlignment="1">
      <alignment horizontal="center" vertical="center" wrapText="1"/>
    </xf>
    <xf numFmtId="0" fontId="72" fillId="21" borderId="42" xfId="0" applyFont="1" applyFill="1" applyBorder="1" applyAlignment="1">
      <alignment horizontal="center" vertical="center" wrapText="1"/>
    </xf>
    <xf numFmtId="0" fontId="72" fillId="21" borderId="22" xfId="0" applyFont="1" applyFill="1" applyBorder="1" applyAlignment="1">
      <alignment horizontal="center" vertical="center" wrapText="1"/>
    </xf>
    <xf numFmtId="0" fontId="72" fillId="21" borderId="55" xfId="0" applyFont="1" applyFill="1" applyBorder="1" applyAlignment="1">
      <alignment horizontal="center" vertical="center" wrapText="1"/>
    </xf>
    <xf numFmtId="0" fontId="72" fillId="21" borderId="40" xfId="0" applyFont="1" applyFill="1" applyBorder="1" applyAlignment="1">
      <alignment horizontal="center" vertical="center" wrapText="1"/>
    </xf>
    <xf numFmtId="0" fontId="72" fillId="21" borderId="0" xfId="0" applyFont="1" applyFill="1" applyBorder="1" applyAlignment="1">
      <alignment horizontal="center" vertical="center" wrapText="1"/>
    </xf>
    <xf numFmtId="0" fontId="72" fillId="21" borderId="49"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141" fillId="21" borderId="84" xfId="0" applyFont="1" applyFill="1" applyBorder="1" applyAlignment="1">
      <alignment horizontal="center" vertical="center" wrapText="1"/>
    </xf>
    <xf numFmtId="0" fontId="141" fillId="21" borderId="43" xfId="0" applyFont="1" applyFill="1" applyBorder="1" applyAlignment="1">
      <alignment horizontal="center" vertical="center" wrapText="1"/>
    </xf>
    <xf numFmtId="0" fontId="141" fillId="21" borderId="39" xfId="0" applyFont="1" applyFill="1" applyBorder="1" applyAlignment="1">
      <alignment horizontal="center" vertical="center" wrapText="1"/>
    </xf>
    <xf numFmtId="0" fontId="112" fillId="21" borderId="8" xfId="0" applyFont="1" applyFill="1" applyBorder="1" applyAlignment="1">
      <alignment horizontal="center" vertical="center" wrapText="1"/>
    </xf>
    <xf numFmtId="0" fontId="72" fillId="21" borderId="31" xfId="0" applyFont="1" applyFill="1" applyBorder="1" applyAlignment="1">
      <alignment horizontal="center" vertical="center" wrapText="1"/>
    </xf>
    <xf numFmtId="0" fontId="72" fillId="0" borderId="40" xfId="0" applyFont="1" applyBorder="1" applyAlignment="1">
      <alignment horizontal="center" vertical="center"/>
    </xf>
    <xf numFmtId="0" fontId="72" fillId="0" borderId="0" xfId="0" applyFont="1" applyBorder="1" applyAlignment="1">
      <alignment horizontal="center" vertical="center"/>
    </xf>
    <xf numFmtId="0" fontId="69" fillId="9" borderId="70" xfId="0" applyFont="1" applyFill="1" applyBorder="1" applyAlignment="1">
      <alignment vertical="top"/>
    </xf>
    <xf numFmtId="0" fontId="69" fillId="9" borderId="56" xfId="0" applyFont="1" applyFill="1" applyBorder="1" applyAlignment="1">
      <alignment vertical="top"/>
    </xf>
    <xf numFmtId="0" fontId="69" fillId="9" borderId="87" xfId="0" applyFont="1" applyFill="1" applyBorder="1" applyAlignment="1">
      <alignment vertical="top"/>
    </xf>
    <xf numFmtId="0" fontId="69" fillId="9" borderId="40" xfId="0" applyFont="1" applyFill="1" applyBorder="1" applyAlignment="1">
      <alignment vertical="top"/>
    </xf>
    <xf numFmtId="0" fontId="69" fillId="9" borderId="0" xfId="0" applyFont="1" applyFill="1" applyBorder="1" applyAlignment="1">
      <alignment vertical="top"/>
    </xf>
    <xf numFmtId="0" fontId="69" fillId="9" borderId="88" xfId="0" applyFont="1" applyFill="1" applyBorder="1" applyAlignment="1">
      <alignment vertical="top"/>
    </xf>
    <xf numFmtId="0" fontId="69" fillId="9" borderId="42" xfId="0" applyFont="1" applyFill="1" applyBorder="1" applyAlignment="1">
      <alignment vertical="top"/>
    </xf>
    <xf numFmtId="0" fontId="69" fillId="9" borderId="22" xfId="0" applyFont="1" applyFill="1" applyBorder="1" applyAlignment="1">
      <alignment vertical="top"/>
    </xf>
    <xf numFmtId="0" fontId="69" fillId="9" borderId="55" xfId="0" applyFont="1" applyFill="1" applyBorder="1" applyAlignment="1">
      <alignment vertical="top"/>
    </xf>
    <xf numFmtId="0" fontId="72" fillId="21" borderId="35" xfId="0" applyFont="1" applyFill="1" applyBorder="1" applyAlignment="1">
      <alignment horizontal="center" vertical="center" wrapText="1"/>
    </xf>
    <xf numFmtId="0" fontId="72" fillId="21" borderId="36" xfId="0" applyFont="1" applyFill="1" applyBorder="1" applyAlignment="1">
      <alignment horizontal="center" vertical="center" wrapText="1"/>
    </xf>
    <xf numFmtId="0" fontId="72" fillId="13" borderId="0" xfId="0" applyFont="1" applyFill="1" applyBorder="1" applyAlignment="1">
      <alignment horizontal="center" vertical="center"/>
    </xf>
    <xf numFmtId="0" fontId="72" fillId="13" borderId="4" xfId="0" applyFont="1" applyFill="1" applyBorder="1" applyAlignment="1">
      <alignment horizontal="center" vertical="center"/>
    </xf>
    <xf numFmtId="0" fontId="72" fillId="20" borderId="129" xfId="0" applyFont="1" applyFill="1" applyBorder="1" applyAlignment="1">
      <alignment horizontal="center" vertical="center" textRotation="90"/>
    </xf>
    <xf numFmtId="0" fontId="85" fillId="45" borderId="1" xfId="0" applyFont="1" applyFill="1" applyBorder="1" applyAlignment="1">
      <alignment horizontal="right" wrapText="1"/>
    </xf>
    <xf numFmtId="0" fontId="42" fillId="0" borderId="2" xfId="0" applyFont="1" applyBorder="1" applyAlignment="1">
      <alignment horizontal="right" wrapText="1"/>
    </xf>
    <xf numFmtId="0" fontId="42" fillId="0" borderId="3" xfId="0" applyFont="1" applyBorder="1" applyAlignment="1">
      <alignment horizontal="right" wrapText="1"/>
    </xf>
    <xf numFmtId="0" fontId="37" fillId="22" borderId="22" xfId="0" applyFont="1" applyFill="1" applyBorder="1" applyAlignment="1">
      <alignment horizontal="left" wrapText="1"/>
    </xf>
    <xf numFmtId="0" fontId="37" fillId="22" borderId="89" xfId="0" applyFont="1" applyFill="1" applyBorder="1" applyAlignment="1">
      <alignment horizontal="left" wrapText="1"/>
    </xf>
    <xf numFmtId="0" fontId="42" fillId="53" borderId="75" xfId="0" applyFont="1" applyFill="1" applyBorder="1" applyAlignment="1">
      <alignment wrapText="1"/>
    </xf>
    <xf numFmtId="0" fontId="42" fillId="53" borderId="87" xfId="0" applyFont="1" applyFill="1" applyBorder="1" applyAlignment="1">
      <alignment wrapText="1"/>
    </xf>
    <xf numFmtId="0" fontId="42" fillId="53" borderId="5" xfId="0" applyFont="1" applyFill="1" applyBorder="1" applyAlignment="1">
      <alignment wrapText="1"/>
    </xf>
    <xf numFmtId="0" fontId="42" fillId="53" borderId="88" xfId="0" applyFont="1" applyFill="1" applyBorder="1" applyAlignment="1">
      <alignment wrapText="1"/>
    </xf>
    <xf numFmtId="0" fontId="42" fillId="53" borderId="23" xfId="0" applyFont="1" applyFill="1" applyBorder="1" applyAlignment="1">
      <alignment wrapText="1"/>
    </xf>
    <xf numFmtId="0" fontId="42" fillId="53" borderId="55" xfId="0" applyFont="1" applyFill="1" applyBorder="1" applyAlignment="1">
      <alignment wrapText="1"/>
    </xf>
    <xf numFmtId="0" fontId="75" fillId="9" borderId="2" xfId="0" applyFont="1" applyFill="1" applyBorder="1" applyAlignment="1">
      <alignment horizontal="right" vertical="center" wrapText="1" readingOrder="1"/>
    </xf>
    <xf numFmtId="0" fontId="42" fillId="0" borderId="75" xfId="0" applyFont="1" applyBorder="1" applyAlignment="1">
      <alignment horizontal="left" vertical="center" wrapText="1"/>
    </xf>
    <xf numFmtId="0" fontId="42" fillId="0" borderId="45" xfId="0" applyFont="1" applyBorder="1" applyAlignment="1">
      <alignment horizontal="left" vertical="center" wrapText="1"/>
    </xf>
    <xf numFmtId="0" fontId="42" fillId="0" borderId="5" xfId="0" applyFont="1" applyBorder="1" applyAlignment="1">
      <alignment horizontal="left" vertical="center" wrapText="1"/>
    </xf>
    <xf numFmtId="0" fontId="42" fillId="0" borderId="4" xfId="0" applyFont="1" applyBorder="1" applyAlignment="1">
      <alignment horizontal="left" vertical="center" wrapText="1"/>
    </xf>
    <xf numFmtId="0" fontId="42" fillId="0" borderId="23" xfId="0" applyFont="1" applyBorder="1" applyAlignment="1">
      <alignment horizontal="left" vertical="center" wrapText="1"/>
    </xf>
    <xf numFmtId="0" fontId="42" fillId="0" borderId="22" xfId="0" applyFont="1" applyBorder="1" applyAlignment="1">
      <alignment horizontal="left" vertical="center" wrapText="1"/>
    </xf>
    <xf numFmtId="0" fontId="42" fillId="0" borderId="89" xfId="0" applyFont="1" applyBorder="1" applyAlignment="1">
      <alignment horizontal="left" vertical="center" wrapText="1"/>
    </xf>
    <xf numFmtId="0" fontId="42" fillId="12" borderId="9" xfId="0" applyFont="1" applyFill="1" applyBorder="1" applyAlignment="1">
      <alignment horizontal="center" vertical="center" wrapText="1"/>
    </xf>
    <xf numFmtId="0" fontId="42" fillId="28" borderId="30" xfId="0" applyFont="1" applyFill="1" applyBorder="1" applyAlignment="1">
      <alignment horizontal="center" vertical="center" wrapText="1"/>
    </xf>
    <xf numFmtId="0" fontId="42" fillId="55" borderId="9" xfId="0" applyFont="1" applyFill="1" applyBorder="1" applyAlignment="1">
      <alignment horizontal="center" vertical="center" wrapText="1"/>
    </xf>
    <xf numFmtId="0" fontId="65" fillId="0" borderId="25" xfId="0" applyFont="1" applyBorder="1" applyAlignment="1">
      <alignment horizontal="right" wrapText="1"/>
    </xf>
    <xf numFmtId="0" fontId="65" fillId="0" borderId="36" xfId="0" applyFont="1" applyBorder="1" applyAlignment="1">
      <alignment horizontal="right" wrapText="1"/>
    </xf>
    <xf numFmtId="0" fontId="42" fillId="0" borderId="42" xfId="0" applyFont="1" applyBorder="1" applyAlignment="1">
      <alignment horizontal="left" vertical="center" wrapText="1"/>
    </xf>
    <xf numFmtId="0" fontId="42" fillId="0" borderId="55" xfId="0" applyFont="1" applyBorder="1" applyAlignment="1">
      <alignment horizontal="left" vertical="center" wrapText="1"/>
    </xf>
    <xf numFmtId="0" fontId="42" fillId="38" borderId="35" xfId="0" applyFont="1" applyFill="1" applyBorder="1" applyAlignment="1"/>
    <xf numFmtId="0" fontId="42" fillId="38" borderId="36" xfId="0" applyFont="1" applyFill="1" applyBorder="1" applyAlignment="1"/>
    <xf numFmtId="44" fontId="64" fillId="84" borderId="9" xfId="0" applyNumberFormat="1" applyFont="1" applyFill="1" applyBorder="1" applyAlignment="1">
      <alignment horizontal="left" vertical="center" wrapText="1"/>
    </xf>
    <xf numFmtId="44" fontId="64" fillId="15" borderId="9" xfId="0" applyNumberFormat="1" applyFont="1" applyFill="1" applyBorder="1" applyAlignment="1">
      <alignment horizontal="left" vertical="center" wrapText="1"/>
    </xf>
    <xf numFmtId="0" fontId="64" fillId="84" borderId="9" xfId="0" applyFont="1" applyFill="1" applyBorder="1" applyAlignment="1">
      <alignment horizontal="center" wrapText="1"/>
    </xf>
    <xf numFmtId="0" fontId="64" fillId="25" borderId="9" xfId="0" applyFont="1" applyFill="1" applyBorder="1" applyAlignment="1">
      <alignment horizontal="center" wrapText="1"/>
    </xf>
    <xf numFmtId="0" fontId="42" fillId="66" borderId="9" xfId="0" applyFont="1" applyFill="1" applyBorder="1" applyAlignment="1">
      <alignment wrapText="1"/>
    </xf>
    <xf numFmtId="0" fontId="64" fillId="15" borderId="9" xfId="0" applyFont="1" applyFill="1" applyBorder="1" applyAlignment="1">
      <alignment wrapText="1"/>
    </xf>
    <xf numFmtId="0" fontId="85" fillId="86" borderId="9" xfId="0" applyFont="1" applyFill="1" applyBorder="1" applyAlignment="1">
      <alignment wrapText="1"/>
    </xf>
    <xf numFmtId="0" fontId="64" fillId="66" borderId="9" xfId="0" applyFont="1" applyFill="1" applyBorder="1" applyAlignment="1">
      <alignment horizontal="left" vertical="center" wrapText="1"/>
    </xf>
    <xf numFmtId="0" fontId="64" fillId="66" borderId="9" xfId="0" applyFont="1" applyFill="1" applyBorder="1" applyAlignment="1">
      <alignment vertical="center" wrapText="1"/>
    </xf>
    <xf numFmtId="44" fontId="42" fillId="15" borderId="9" xfId="0" applyNumberFormat="1" applyFont="1" applyFill="1" applyBorder="1" applyAlignment="1">
      <alignment horizontal="left" vertical="center" wrapText="1"/>
    </xf>
    <xf numFmtId="44" fontId="67" fillId="86" borderId="9" xfId="0" applyNumberFormat="1" applyFont="1" applyFill="1" applyBorder="1" applyAlignment="1">
      <alignment horizontal="left" vertical="center" wrapText="1"/>
    </xf>
    <xf numFmtId="0" fontId="64" fillId="55" borderId="9" xfId="0" applyFont="1" applyFill="1" applyBorder="1" applyAlignment="1">
      <alignment horizontal="left" vertical="center" wrapText="1"/>
    </xf>
    <xf numFmtId="0" fontId="42" fillId="0" borderId="9" xfId="0" applyFont="1" applyBorder="1" applyAlignment="1">
      <alignment wrapText="1"/>
    </xf>
    <xf numFmtId="44" fontId="42" fillId="55" borderId="9" xfId="0" applyNumberFormat="1" applyFont="1" applyFill="1" applyBorder="1" applyAlignment="1">
      <alignment horizontal="left" vertical="center" wrapText="1"/>
    </xf>
    <xf numFmtId="44" fontId="42" fillId="15" borderId="36" xfId="0" applyNumberFormat="1" applyFont="1" applyFill="1" applyBorder="1" applyAlignment="1">
      <alignment horizontal="left" vertical="center" wrapText="1"/>
    </xf>
    <xf numFmtId="44" fontId="85" fillId="86" borderId="36" xfId="0" applyNumberFormat="1" applyFont="1" applyFill="1" applyBorder="1" applyAlignment="1">
      <alignment horizontal="left" vertical="center" wrapText="1"/>
    </xf>
    <xf numFmtId="44" fontId="85" fillId="86" borderId="9" xfId="0" applyNumberFormat="1" applyFont="1" applyFill="1" applyBorder="1" applyAlignment="1">
      <alignment horizontal="left" vertical="center" wrapText="1"/>
    </xf>
    <xf numFmtId="0" fontId="42" fillId="66" borderId="9" xfId="0" applyFont="1" applyFill="1" applyBorder="1"/>
    <xf numFmtId="44" fontId="64" fillId="55" borderId="35" xfId="0" applyNumberFormat="1" applyFont="1" applyFill="1" applyBorder="1" applyAlignment="1">
      <alignment horizontal="center" vertical="center" wrapText="1"/>
    </xf>
    <xf numFmtId="44" fontId="64" fillId="55" borderId="36" xfId="0" applyNumberFormat="1" applyFont="1" applyFill="1" applyBorder="1" applyAlignment="1">
      <alignment horizontal="center" vertical="center" wrapText="1"/>
    </xf>
    <xf numFmtId="0" fontId="95" fillId="9" borderId="2" xfId="0" applyFont="1" applyFill="1" applyBorder="1" applyAlignment="1">
      <alignment horizontal="right" vertical="center"/>
    </xf>
    <xf numFmtId="0" fontId="64" fillId="9" borderId="2" xfId="0" applyFont="1" applyFill="1" applyBorder="1" applyAlignment="1">
      <alignment vertical="center"/>
    </xf>
    <xf numFmtId="0" fontId="99" fillId="0" borderId="43" xfId="0" applyFont="1" applyBorder="1" applyAlignment="1">
      <alignment horizontal="left" vertical="center"/>
    </xf>
    <xf numFmtId="0" fontId="99" fillId="0" borderId="9" xfId="0" applyFont="1" applyBorder="1" applyAlignment="1">
      <alignment horizontal="left" vertical="center"/>
    </xf>
    <xf numFmtId="0" fontId="81" fillId="22" borderId="43" xfId="0" applyFont="1" applyFill="1" applyBorder="1" applyAlignment="1">
      <alignment horizontal="left" vertical="center"/>
    </xf>
    <xf numFmtId="0" fontId="81" fillId="22" borderId="9" xfId="0" applyFont="1" applyFill="1" applyBorder="1" applyAlignment="1">
      <alignment horizontal="left" vertical="center"/>
    </xf>
    <xf numFmtId="0" fontId="81" fillId="22" borderId="35" xfId="0" applyFont="1" applyFill="1" applyBorder="1" applyAlignment="1">
      <alignment horizontal="left" vertical="center"/>
    </xf>
    <xf numFmtId="0" fontId="77" fillId="22" borderId="36" xfId="0" applyFont="1" applyFill="1" applyBorder="1" applyAlignment="1">
      <alignment horizontal="left" vertical="center"/>
    </xf>
    <xf numFmtId="0" fontId="77" fillId="22" borderId="35" xfId="0" applyFont="1" applyFill="1" applyBorder="1" applyAlignment="1">
      <alignment horizontal="left" vertical="center"/>
    </xf>
    <xf numFmtId="0" fontId="77" fillId="22" borderId="9" xfId="0" applyFont="1" applyFill="1" applyBorder="1" applyAlignment="1">
      <alignment horizontal="left" vertical="center"/>
    </xf>
    <xf numFmtId="0" fontId="69" fillId="38" borderId="36" xfId="0" applyFont="1" applyFill="1" applyBorder="1" applyAlignment="1"/>
    <xf numFmtId="0" fontId="72" fillId="0" borderId="25" xfId="0" applyFont="1" applyBorder="1" applyAlignment="1">
      <alignment horizontal="left" vertical="center"/>
    </xf>
    <xf numFmtId="0" fontId="72" fillId="0" borderId="24" xfId="0" applyFont="1" applyBorder="1" applyAlignment="1">
      <alignment horizontal="left" vertical="center"/>
    </xf>
    <xf numFmtId="0" fontId="72" fillId="0" borderId="36" xfId="0" applyFont="1" applyBorder="1" applyAlignment="1">
      <alignment horizontal="left" vertical="center"/>
    </xf>
    <xf numFmtId="0" fontId="77" fillId="22" borderId="9" xfId="0" applyFont="1" applyFill="1" applyBorder="1" applyAlignment="1"/>
    <xf numFmtId="0" fontId="77" fillId="22" borderId="43" xfId="0" applyFont="1" applyFill="1" applyBorder="1" applyAlignment="1"/>
    <xf numFmtId="0" fontId="40" fillId="21" borderId="9" xfId="0" applyFont="1" applyFill="1" applyBorder="1" applyAlignment="1">
      <alignment horizontal="center" vertical="center"/>
    </xf>
    <xf numFmtId="0" fontId="69" fillId="38" borderId="24" xfId="0" applyFont="1" applyFill="1" applyBorder="1" applyAlignment="1">
      <alignment horizontal="right"/>
    </xf>
    <xf numFmtId="0" fontId="69" fillId="38" borderId="36" xfId="0" applyFont="1" applyFill="1" applyBorder="1" applyAlignment="1">
      <alignment horizontal="right"/>
    </xf>
    <xf numFmtId="0" fontId="85" fillId="42" borderId="42" xfId="0" applyFont="1" applyFill="1" applyBorder="1" applyAlignment="1">
      <alignment horizontal="center"/>
    </xf>
    <xf numFmtId="0" fontId="85" fillId="45" borderId="1" xfId="0" applyFont="1" applyFill="1" applyBorder="1" applyAlignment="1">
      <alignment horizontal="left"/>
    </xf>
    <xf numFmtId="0" fontId="85" fillId="45" borderId="2" xfId="0" applyFont="1" applyFill="1" applyBorder="1" applyAlignment="1">
      <alignment horizontal="left"/>
    </xf>
    <xf numFmtId="0" fontId="85" fillId="45" borderId="3" xfId="0" applyFont="1" applyFill="1" applyBorder="1" applyAlignment="1">
      <alignment horizontal="left"/>
    </xf>
    <xf numFmtId="0" fontId="99" fillId="0" borderId="75" xfId="0" applyFont="1" applyBorder="1" applyAlignment="1"/>
    <xf numFmtId="0" fontId="99" fillId="0" borderId="87" xfId="0" applyFont="1" applyBorder="1" applyAlignment="1"/>
    <xf numFmtId="0" fontId="99" fillId="0" borderId="5" xfId="0" applyFont="1" applyBorder="1" applyAlignment="1"/>
    <xf numFmtId="0" fontId="99" fillId="0" borderId="0" xfId="0" applyFont="1" applyBorder="1" applyAlignment="1"/>
    <xf numFmtId="0" fontId="99" fillId="0" borderId="88" xfId="0" applyFont="1" applyBorder="1" applyAlignment="1"/>
    <xf numFmtId="0" fontId="99" fillId="0" borderId="23" xfId="0" applyFont="1" applyBorder="1" applyAlignment="1"/>
    <xf numFmtId="0" fontId="99" fillId="0" borderId="22" xfId="0" applyFont="1" applyBorder="1" applyAlignment="1"/>
    <xf numFmtId="0" fontId="99" fillId="0" borderId="55" xfId="0" applyFont="1" applyBorder="1" applyAlignment="1"/>
    <xf numFmtId="0" fontId="72" fillId="53" borderId="24" xfId="0" applyFont="1" applyFill="1" applyBorder="1" applyAlignment="1">
      <alignment horizontal="left"/>
    </xf>
    <xf numFmtId="0" fontId="72" fillId="53" borderId="36" xfId="0" applyFont="1" applyFill="1" applyBorder="1" applyAlignment="1">
      <alignment horizontal="left"/>
    </xf>
    <xf numFmtId="0" fontId="72" fillId="20" borderId="31" xfId="0" applyFont="1" applyFill="1" applyBorder="1" applyAlignment="1">
      <alignment horizontal="center" vertical="center" textRotation="90"/>
    </xf>
    <xf numFmtId="0" fontId="42" fillId="9" borderId="25" xfId="0" applyFont="1" applyFill="1" applyBorder="1"/>
    <xf numFmtId="0" fontId="42" fillId="9" borderId="24" xfId="0" applyFont="1" applyFill="1" applyBorder="1"/>
    <xf numFmtId="0" fontId="42" fillId="9" borderId="36" xfId="0" applyFont="1" applyFill="1" applyBorder="1"/>
    <xf numFmtId="0" fontId="64" fillId="84" borderId="36" xfId="0" applyFont="1" applyFill="1" applyBorder="1" applyAlignment="1">
      <alignment horizontal="center" wrapText="1"/>
    </xf>
    <xf numFmtId="0" fontId="64" fillId="84" borderId="9" xfId="0" applyFont="1" applyFill="1" applyBorder="1" applyAlignment="1">
      <alignment wrapText="1"/>
    </xf>
    <xf numFmtId="0" fontId="64" fillId="84" borderId="35" xfId="0" applyFont="1" applyFill="1" applyBorder="1" applyAlignment="1">
      <alignment wrapText="1"/>
    </xf>
    <xf numFmtId="0" fontId="40" fillId="0" borderId="12" xfId="0" applyFont="1" applyFill="1" applyBorder="1" applyAlignment="1">
      <alignment horizontal="left" vertical="center" wrapText="1"/>
    </xf>
    <xf numFmtId="0" fontId="40" fillId="0" borderId="13" xfId="0" applyFont="1" applyFill="1" applyBorder="1" applyAlignment="1">
      <alignment horizontal="left" vertical="center" wrapText="1"/>
    </xf>
    <xf numFmtId="0" fontId="42" fillId="53" borderId="9" xfId="0" applyFont="1" applyFill="1" applyBorder="1" applyAlignment="1">
      <alignment vertical="center"/>
    </xf>
    <xf numFmtId="0" fontId="42" fillId="53" borderId="30" xfId="0" applyFont="1" applyFill="1" applyBorder="1" applyAlignment="1">
      <alignment vertical="center"/>
    </xf>
    <xf numFmtId="0" fontId="38" fillId="22" borderId="9" xfId="0" applyFont="1" applyFill="1" applyBorder="1" applyAlignment="1">
      <alignment vertical="center"/>
    </xf>
    <xf numFmtId="0" fontId="38" fillId="22" borderId="30" xfId="0" applyFont="1" applyFill="1" applyBorder="1" applyAlignment="1">
      <alignment vertical="center"/>
    </xf>
    <xf numFmtId="0" fontId="38" fillId="22" borderId="24" xfId="0" applyFont="1" applyFill="1" applyBorder="1" applyAlignment="1">
      <alignment vertical="center"/>
    </xf>
    <xf numFmtId="0" fontId="38" fillId="22" borderId="36" xfId="0" applyFont="1" applyFill="1" applyBorder="1" applyAlignment="1">
      <alignment vertical="center"/>
    </xf>
    <xf numFmtId="0" fontId="38" fillId="22" borderId="25" xfId="0" applyFont="1" applyFill="1" applyBorder="1" applyAlignment="1">
      <alignment vertical="center"/>
    </xf>
    <xf numFmtId="0" fontId="69" fillId="38" borderId="25" xfId="0" applyFont="1" applyFill="1" applyBorder="1" applyAlignment="1">
      <alignment vertical="center"/>
    </xf>
    <xf numFmtId="0" fontId="69" fillId="38" borderId="24" xfId="0" applyFont="1" applyFill="1" applyBorder="1" applyAlignment="1">
      <alignment vertical="center"/>
    </xf>
    <xf numFmtId="0" fontId="69" fillId="38" borderId="36" xfId="0" applyFont="1" applyFill="1" applyBorder="1" applyAlignment="1">
      <alignment vertical="center"/>
    </xf>
    <xf numFmtId="0" fontId="141" fillId="53" borderId="9" xfId="0" applyFont="1" applyFill="1" applyBorder="1" applyAlignment="1">
      <alignment horizontal="center" vertical="center"/>
    </xf>
    <xf numFmtId="0" fontId="69" fillId="21" borderId="9" xfId="0" applyFont="1" applyFill="1" applyBorder="1" applyAlignment="1">
      <alignment horizontal="center" vertical="center"/>
    </xf>
    <xf numFmtId="0" fontId="42" fillId="14" borderId="43" xfId="0" applyFont="1" applyFill="1" applyBorder="1" applyAlignment="1">
      <alignment vertical="center"/>
    </xf>
    <xf numFmtId="0" fontId="42" fillId="14" borderId="9" xfId="0" applyFont="1" applyFill="1" applyBorder="1" applyAlignment="1">
      <alignment vertical="center"/>
    </xf>
    <xf numFmtId="0" fontId="69" fillId="21" borderId="9" xfId="0" applyFont="1" applyFill="1" applyBorder="1" applyAlignment="1">
      <alignment horizontal="center" vertical="center" wrapText="1"/>
    </xf>
    <xf numFmtId="0" fontId="101" fillId="0" borderId="43" xfId="0" applyFont="1" applyBorder="1" applyAlignment="1">
      <alignment vertical="center"/>
    </xf>
    <xf numFmtId="0" fontId="101" fillId="0" borderId="9" xfId="0" applyFont="1" applyBorder="1" applyAlignment="1">
      <alignment vertical="center"/>
    </xf>
    <xf numFmtId="0" fontId="69" fillId="21" borderId="31" xfId="0" applyFont="1" applyFill="1" applyBorder="1" applyAlignment="1">
      <alignment horizontal="center" vertical="center"/>
    </xf>
    <xf numFmtId="0" fontId="69" fillId="21" borderId="8" xfId="0" applyFont="1" applyFill="1" applyBorder="1" applyAlignment="1">
      <alignment horizontal="center" vertical="center"/>
    </xf>
    <xf numFmtId="0" fontId="101" fillId="0" borderId="35" xfId="0" applyFont="1" applyBorder="1" applyAlignment="1">
      <alignment vertical="center"/>
    </xf>
    <xf numFmtId="0" fontId="42" fillId="14" borderId="75" xfId="0" applyFont="1" applyFill="1" applyBorder="1" applyAlignment="1">
      <alignment vertical="center"/>
    </xf>
    <xf numFmtId="0" fontId="42" fillId="14" borderId="87" xfId="0" applyFont="1" applyFill="1" applyBorder="1" applyAlignment="1">
      <alignment vertical="center"/>
    </xf>
    <xf numFmtId="0" fontId="42" fillId="14" borderId="55" xfId="0" applyFont="1" applyFill="1" applyBorder="1" applyAlignment="1">
      <alignment vertical="center"/>
    </xf>
    <xf numFmtId="0" fontId="85" fillId="45" borderId="96" xfId="0" applyFont="1" applyFill="1" applyBorder="1" applyAlignment="1">
      <alignment horizontal="left" vertical="center"/>
    </xf>
    <xf numFmtId="0" fontId="85" fillId="45" borderId="97" xfId="0" applyFont="1" applyFill="1" applyBorder="1" applyAlignment="1">
      <alignment horizontal="left" vertical="center"/>
    </xf>
    <xf numFmtId="0" fontId="85" fillId="45" borderId="78" xfId="0" applyFont="1" applyFill="1" applyBorder="1" applyAlignment="1">
      <alignment horizontal="left" vertical="center"/>
    </xf>
    <xf numFmtId="0" fontId="101" fillId="0" borderId="5" xfId="0" applyFont="1" applyBorder="1" applyAlignment="1">
      <alignment vertical="center"/>
    </xf>
    <xf numFmtId="0" fontId="101" fillId="0" borderId="0" xfId="0" applyFont="1" applyBorder="1" applyAlignment="1">
      <alignment vertical="center"/>
    </xf>
    <xf numFmtId="0" fontId="85" fillId="45" borderId="96" xfId="0" applyFont="1" applyFill="1" applyBorder="1" applyAlignment="1">
      <alignment horizontal="right" vertical="center"/>
    </xf>
    <xf numFmtId="0" fontId="85" fillId="45" borderId="97" xfId="0" applyFont="1" applyFill="1" applyBorder="1" applyAlignment="1">
      <alignment horizontal="right" vertical="center"/>
    </xf>
    <xf numFmtId="0" fontId="85" fillId="45" borderId="78" xfId="0" applyFont="1" applyFill="1" applyBorder="1" applyAlignment="1">
      <alignment horizontal="right" vertical="center"/>
    </xf>
    <xf numFmtId="0" fontId="69" fillId="17" borderId="70" xfId="0" applyFont="1" applyFill="1" applyBorder="1" applyAlignment="1">
      <alignment horizontal="center" vertical="center"/>
    </xf>
    <xf numFmtId="0" fontId="69" fillId="17" borderId="87" xfId="0" applyFont="1" applyFill="1" applyBorder="1" applyAlignment="1">
      <alignment horizontal="center" vertical="center"/>
    </xf>
    <xf numFmtId="0" fontId="69" fillId="17" borderId="40" xfId="0" applyFont="1" applyFill="1" applyBorder="1" applyAlignment="1">
      <alignment horizontal="center" vertical="center"/>
    </xf>
    <xf numFmtId="0" fontId="69" fillId="17" borderId="88" xfId="0" applyFont="1" applyFill="1" applyBorder="1" applyAlignment="1">
      <alignment horizontal="center" vertical="center"/>
    </xf>
    <xf numFmtId="0" fontId="69" fillId="17" borderId="42" xfId="0" applyFont="1" applyFill="1" applyBorder="1" applyAlignment="1">
      <alignment horizontal="center" vertical="center"/>
    </xf>
    <xf numFmtId="0" fontId="69" fillId="17" borderId="55" xfId="0" applyFont="1" applyFill="1" applyBorder="1" applyAlignment="1">
      <alignment horizontal="center" vertical="center"/>
    </xf>
    <xf numFmtId="0" fontId="72" fillId="15" borderId="31" xfId="0" applyFont="1" applyFill="1" applyBorder="1" applyAlignment="1">
      <alignment horizontal="center" vertical="center"/>
    </xf>
    <xf numFmtId="0" fontId="72" fillId="15" borderId="49" xfId="0" applyFont="1" applyFill="1" applyBorder="1" applyAlignment="1">
      <alignment horizontal="center" vertical="center"/>
    </xf>
    <xf numFmtId="0" fontId="72" fillId="15" borderId="8" xfId="0" applyFont="1" applyFill="1" applyBorder="1" applyAlignment="1">
      <alignment horizontal="center" vertical="center"/>
    </xf>
    <xf numFmtId="0" fontId="79" fillId="53" borderId="43" xfId="0" applyFont="1" applyFill="1" applyBorder="1" applyAlignment="1">
      <alignment vertical="center"/>
    </xf>
    <xf numFmtId="0" fontId="79" fillId="53" borderId="9" xfId="0" applyFont="1" applyFill="1" applyBorder="1" applyAlignment="1">
      <alignment vertical="center"/>
    </xf>
    <xf numFmtId="0" fontId="79" fillId="53" borderId="30" xfId="0" applyFont="1" applyFill="1" applyBorder="1" applyAlignment="1">
      <alignment vertical="center"/>
    </xf>
    <xf numFmtId="0" fontId="119" fillId="17" borderId="43" xfId="0" applyFont="1" applyFill="1" applyBorder="1" applyAlignment="1">
      <alignment horizontal="center" vertical="center" wrapText="1"/>
    </xf>
    <xf numFmtId="0" fontId="119" fillId="17" borderId="9" xfId="0" applyFont="1" applyFill="1" applyBorder="1" applyAlignment="1">
      <alignment horizontal="center" vertical="center" wrapText="1"/>
    </xf>
    <xf numFmtId="0" fontId="159" fillId="53" borderId="43" xfId="0" applyFont="1" applyFill="1" applyBorder="1" applyAlignment="1">
      <alignment vertical="center"/>
    </xf>
    <xf numFmtId="0" fontId="159" fillId="53" borderId="9" xfId="0" applyFont="1" applyFill="1" applyBorder="1" applyAlignment="1">
      <alignment vertical="center"/>
    </xf>
    <xf numFmtId="0" fontId="159" fillId="53" borderId="30" xfId="0" applyFont="1" applyFill="1" applyBorder="1" applyAlignment="1">
      <alignment vertical="center"/>
    </xf>
    <xf numFmtId="0" fontId="69" fillId="0" borderId="75" xfId="0" applyFont="1" applyBorder="1" applyAlignment="1">
      <alignment vertical="center"/>
    </xf>
    <xf numFmtId="0" fontId="69" fillId="0" borderId="56" xfId="0" applyFont="1" applyBorder="1" applyAlignment="1">
      <alignment vertical="center"/>
    </xf>
    <xf numFmtId="0" fontId="69" fillId="0" borderId="75" xfId="0" applyFont="1" applyBorder="1" applyAlignment="1">
      <alignment horizontal="left" vertical="center" wrapText="1"/>
    </xf>
    <xf numFmtId="0" fontId="69" fillId="0" borderId="56" xfId="0" applyFont="1" applyBorder="1" applyAlignment="1">
      <alignment horizontal="left" vertical="center" wrapText="1"/>
    </xf>
    <xf numFmtId="0" fontId="69" fillId="0" borderId="87" xfId="0" applyFont="1" applyBorder="1" applyAlignment="1">
      <alignment horizontal="left" vertical="center" wrapText="1"/>
    </xf>
    <xf numFmtId="0" fontId="69" fillId="0" borderId="5" xfId="0" applyFont="1" applyBorder="1" applyAlignment="1">
      <alignment horizontal="left" vertical="center" wrapText="1"/>
    </xf>
    <xf numFmtId="0" fontId="69" fillId="0" borderId="0" xfId="0" applyFont="1" applyBorder="1" applyAlignment="1">
      <alignment horizontal="left" vertical="center" wrapText="1"/>
    </xf>
    <xf numFmtId="0" fontId="69" fillId="0" borderId="88" xfId="0" applyFont="1" applyBorder="1" applyAlignment="1">
      <alignment horizontal="left" vertical="center" wrapText="1"/>
    </xf>
    <xf numFmtId="0" fontId="69" fillId="0" borderId="23" xfId="0" applyFont="1" applyBorder="1" applyAlignment="1">
      <alignment horizontal="left" vertical="center" wrapText="1"/>
    </xf>
    <xf numFmtId="0" fontId="69" fillId="0" borderId="22" xfId="0" applyFont="1" applyBorder="1" applyAlignment="1">
      <alignment horizontal="left" vertical="center" wrapText="1"/>
    </xf>
    <xf numFmtId="0" fontId="69" fillId="0" borderId="55" xfId="0" applyFont="1" applyBorder="1" applyAlignment="1">
      <alignment horizontal="left" vertical="center" wrapText="1"/>
    </xf>
    <xf numFmtId="0" fontId="69" fillId="0" borderId="75" xfId="0" applyFont="1" applyFill="1" applyBorder="1" applyAlignment="1">
      <alignment vertical="center"/>
    </xf>
    <xf numFmtId="0" fontId="69" fillId="0" borderId="56" xfId="0" applyFont="1" applyFill="1" applyBorder="1" applyAlignment="1">
      <alignment vertical="center"/>
    </xf>
    <xf numFmtId="0" fontId="69" fillId="0" borderId="45" xfId="0" applyFont="1" applyFill="1" applyBorder="1" applyAlignment="1">
      <alignment vertical="center"/>
    </xf>
    <xf numFmtId="0" fontId="42" fillId="14" borderId="43" xfId="0" applyFont="1" applyFill="1" applyBorder="1" applyAlignment="1">
      <alignment horizontal="left" vertical="center"/>
    </xf>
    <xf numFmtId="0" fontId="42" fillId="14" borderId="9" xfId="0" applyFont="1" applyFill="1" applyBorder="1" applyAlignment="1">
      <alignment horizontal="left" vertical="center"/>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85" fillId="45" borderId="1" xfId="0" applyFont="1" applyFill="1" applyBorder="1" applyAlignment="1">
      <alignment horizontal="right" vertical="center"/>
    </xf>
    <xf numFmtId="0" fontId="85" fillId="45" borderId="2" xfId="0" applyFont="1" applyFill="1" applyBorder="1" applyAlignment="1">
      <alignment horizontal="right" vertical="center"/>
    </xf>
    <xf numFmtId="0" fontId="85" fillId="45" borderId="3" xfId="0" applyFont="1" applyFill="1" applyBorder="1" applyAlignment="1">
      <alignment horizontal="right" vertical="center"/>
    </xf>
    <xf numFmtId="0" fontId="75" fillId="9" borderId="2" xfId="0" applyFont="1" applyFill="1" applyBorder="1" applyAlignment="1">
      <alignment vertical="center"/>
    </xf>
    <xf numFmtId="0" fontId="69" fillId="0" borderId="71" xfId="0" applyFont="1" applyFill="1" applyBorder="1" applyAlignment="1">
      <alignment vertical="center"/>
    </xf>
    <xf numFmtId="0" fontId="69" fillId="0" borderId="65" xfId="0" applyFont="1" applyFill="1" applyBorder="1" applyAlignment="1">
      <alignment vertical="center"/>
    </xf>
    <xf numFmtId="0" fontId="3" fillId="53" borderId="43" xfId="0" applyFont="1" applyFill="1" applyBorder="1" applyAlignment="1">
      <alignment vertical="top"/>
    </xf>
    <xf numFmtId="0" fontId="3" fillId="53" borderId="9" xfId="0" applyFont="1" applyFill="1" applyBorder="1" applyAlignment="1">
      <alignment vertical="top"/>
    </xf>
    <xf numFmtId="0" fontId="3" fillId="53" borderId="30" xfId="0" applyFont="1" applyFill="1" applyBorder="1" applyAlignment="1">
      <alignment vertical="top"/>
    </xf>
    <xf numFmtId="0" fontId="13" fillId="53" borderId="43" xfId="0" applyFont="1" applyFill="1" applyBorder="1" applyAlignment="1">
      <alignment vertical="top"/>
    </xf>
    <xf numFmtId="0" fontId="13" fillId="53" borderId="9" xfId="0" applyFont="1" applyFill="1" applyBorder="1" applyAlignment="1">
      <alignment vertical="top"/>
    </xf>
    <xf numFmtId="0" fontId="13" fillId="53" borderId="30" xfId="0" applyFont="1" applyFill="1" applyBorder="1" applyAlignment="1">
      <alignment vertical="top"/>
    </xf>
    <xf numFmtId="0" fontId="25" fillId="9" borderId="9" xfId="0" applyFont="1" applyFill="1" applyBorder="1" applyAlignment="1">
      <alignment horizontal="center" vertical="center"/>
    </xf>
    <xf numFmtId="0" fontId="25" fillId="9" borderId="9" xfId="0" applyFont="1" applyFill="1" applyBorder="1"/>
    <xf numFmtId="0" fontId="25" fillId="9" borderId="30" xfId="0" applyFont="1" applyFill="1" applyBorder="1"/>
    <xf numFmtId="0" fontId="25" fillId="38" borderId="9" xfId="0" applyFont="1" applyFill="1" applyBorder="1"/>
    <xf numFmtId="0" fontId="9" fillId="0" borderId="75" xfId="0" applyFont="1" applyBorder="1"/>
    <xf numFmtId="0" fontId="9" fillId="0" borderId="56" xfId="0" applyFont="1" applyBorder="1"/>
    <xf numFmtId="0" fontId="9" fillId="9" borderId="9" xfId="0" applyFont="1" applyFill="1" applyBorder="1" applyAlignment="1">
      <alignment horizontal="center" vertical="center" wrapText="1"/>
    </xf>
    <xf numFmtId="0" fontId="9" fillId="0" borderId="75" xfId="0" applyFont="1" applyFill="1" applyBorder="1"/>
    <xf numFmtId="0" fontId="9" fillId="0" borderId="56" xfId="0" applyFont="1" applyFill="1" applyBorder="1"/>
    <xf numFmtId="0" fontId="9" fillId="0" borderId="45" xfId="0" applyFont="1" applyFill="1" applyBorder="1"/>
    <xf numFmtId="0" fontId="11" fillId="9" borderId="5" xfId="0" applyFont="1" applyFill="1" applyBorder="1"/>
    <xf numFmtId="0" fontId="11" fillId="9" borderId="0" xfId="0" applyFont="1" applyFill="1" applyBorder="1"/>
    <xf numFmtId="0" fontId="11" fillId="9" borderId="4" xfId="0" applyFont="1" applyFill="1" applyBorder="1"/>
    <xf numFmtId="0" fontId="9" fillId="0" borderId="11" xfId="0" applyFont="1" applyFill="1" applyBorder="1"/>
    <xf numFmtId="0" fontId="9" fillId="0" borderId="12" xfId="0" applyFont="1" applyFill="1" applyBorder="1"/>
    <xf numFmtId="0" fontId="0" fillId="0" borderId="12" xfId="0" applyFill="1" applyBorder="1"/>
    <xf numFmtId="0" fontId="9" fillId="21" borderId="43" xfId="0" applyFont="1" applyFill="1" applyBorder="1" applyAlignment="1">
      <alignment horizontal="left" wrapText="1"/>
    </xf>
    <xf numFmtId="0" fontId="9" fillId="21" borderId="9" xfId="0" applyFont="1" applyFill="1" applyBorder="1" applyAlignment="1">
      <alignment horizontal="left" wrapText="1"/>
    </xf>
    <xf numFmtId="0" fontId="0" fillId="25" borderId="43" xfId="0" applyFont="1" applyFill="1" applyBorder="1" applyAlignment="1"/>
    <xf numFmtId="0" fontId="0" fillId="25" borderId="9" xfId="0" applyFont="1" applyFill="1" applyBorder="1" applyAlignment="1"/>
    <xf numFmtId="0" fontId="9" fillId="19" borderId="9" xfId="0" applyFont="1" applyFill="1" applyBorder="1" applyAlignment="1">
      <alignment horizontal="center" vertical="center" textRotation="90" wrapText="1"/>
    </xf>
    <xf numFmtId="0" fontId="9" fillId="17" borderId="9" xfId="0" applyFont="1" applyFill="1" applyBorder="1" applyAlignment="1">
      <alignment horizontal="center" vertical="center" textRotation="90" wrapText="1"/>
    </xf>
    <xf numFmtId="0" fontId="9" fillId="16" borderId="9" xfId="0" applyFont="1" applyFill="1" applyBorder="1" applyAlignment="1">
      <alignment horizontal="center" vertical="center" textRotation="90" wrapText="1"/>
    </xf>
    <xf numFmtId="0" fontId="0" fillId="0" borderId="9" xfId="0" applyBorder="1"/>
    <xf numFmtId="0" fontId="7" fillId="14" borderId="9" xfId="0" applyFont="1" applyFill="1" applyBorder="1" applyAlignment="1">
      <alignment horizontal="center" vertical="center" textRotation="90"/>
    </xf>
    <xf numFmtId="0" fontId="9" fillId="17" borderId="9" xfId="0" applyFont="1" applyFill="1" applyBorder="1" applyAlignment="1">
      <alignment horizontal="center" vertical="center" wrapText="1"/>
    </xf>
    <xf numFmtId="0" fontId="0" fillId="14" borderId="43" xfId="0" applyFont="1" applyFill="1" applyBorder="1" applyAlignment="1">
      <alignment horizontal="left" vertical="center"/>
    </xf>
    <xf numFmtId="0" fontId="0" fillId="14" borderId="9" xfId="0" applyFont="1" applyFill="1" applyBorder="1" applyAlignment="1">
      <alignment horizontal="left" vertical="center"/>
    </xf>
    <xf numFmtId="0" fontId="7" fillId="20" borderId="9" xfId="0" applyFont="1" applyFill="1" applyBorder="1" applyAlignment="1">
      <alignment horizontal="center" vertical="center" textRotation="90"/>
    </xf>
    <xf numFmtId="0" fontId="9" fillId="38" borderId="43" xfId="0" applyFont="1" applyFill="1" applyBorder="1"/>
    <xf numFmtId="0" fontId="9" fillId="38" borderId="9" xfId="0" applyFont="1" applyFill="1" applyBorder="1"/>
    <xf numFmtId="0" fontId="5" fillId="9" borderId="12" xfId="0" applyFont="1" applyFill="1" applyBorder="1" applyAlignment="1">
      <alignment horizontal="right"/>
    </xf>
    <xf numFmtId="0" fontId="23" fillId="45" borderId="96" xfId="0" applyFont="1" applyFill="1" applyBorder="1" applyAlignment="1">
      <alignment horizontal="left"/>
    </xf>
    <xf numFmtId="0" fontId="23" fillId="45" borderId="97" xfId="0" applyFont="1" applyFill="1" applyBorder="1" applyAlignment="1">
      <alignment horizontal="left"/>
    </xf>
    <xf numFmtId="0" fontId="23" fillId="45" borderId="78" xfId="0" applyFont="1" applyFill="1" applyBorder="1" applyAlignment="1">
      <alignment horizontal="left"/>
    </xf>
    <xf numFmtId="0" fontId="4" fillId="27" borderId="84" xfId="0" applyFont="1" applyFill="1" applyBorder="1" applyAlignment="1">
      <alignment horizontal="center"/>
    </xf>
    <xf numFmtId="0" fontId="4" fillId="27" borderId="8" xfId="0" applyFont="1" applyFill="1" applyBorder="1" applyAlignment="1">
      <alignment horizontal="center"/>
    </xf>
    <xf numFmtId="0" fontId="4" fillId="41" borderId="8" xfId="0" applyFont="1" applyFill="1" applyBorder="1" applyAlignment="1">
      <alignment horizontal="center"/>
    </xf>
    <xf numFmtId="0" fontId="4" fillId="42" borderId="8" xfId="0" applyFont="1" applyFill="1" applyBorder="1" applyAlignment="1">
      <alignment horizontal="center"/>
    </xf>
    <xf numFmtId="0" fontId="4" fillId="42" borderId="93" xfId="0" applyFont="1" applyFill="1" applyBorder="1" applyAlignment="1">
      <alignment horizontal="center"/>
    </xf>
    <xf numFmtId="0" fontId="21" fillId="0" borderId="43" xfId="0" applyFont="1" applyBorder="1" applyAlignment="1"/>
    <xf numFmtId="0" fontId="21" fillId="0" borderId="9" xfId="0" applyFont="1" applyBorder="1" applyAlignment="1"/>
    <xf numFmtId="0" fontId="9" fillId="17" borderId="70" xfId="0" applyFont="1" applyFill="1" applyBorder="1" applyAlignment="1">
      <alignment horizontal="center" vertical="center"/>
    </xf>
    <xf numFmtId="0" fontId="9" fillId="17" borderId="87" xfId="0" applyFont="1" applyFill="1" applyBorder="1" applyAlignment="1">
      <alignment horizontal="center" vertical="center"/>
    </xf>
    <xf numFmtId="0" fontId="9" fillId="17" borderId="40" xfId="0" applyFont="1" applyFill="1" applyBorder="1" applyAlignment="1">
      <alignment horizontal="center" vertical="center"/>
    </xf>
    <xf numFmtId="0" fontId="9" fillId="17" borderId="88" xfId="0" applyFont="1" applyFill="1" applyBorder="1" applyAlignment="1">
      <alignment horizontal="center" vertical="center"/>
    </xf>
    <xf numFmtId="0" fontId="9" fillId="17" borderId="42" xfId="0" applyFont="1" applyFill="1" applyBorder="1" applyAlignment="1">
      <alignment horizontal="center" vertical="center"/>
    </xf>
    <xf numFmtId="0" fontId="9" fillId="17" borderId="55" xfId="0" applyFont="1" applyFill="1" applyBorder="1" applyAlignment="1">
      <alignment horizontal="center" vertical="center"/>
    </xf>
    <xf numFmtId="0" fontId="7" fillId="15" borderId="31" xfId="0" applyFont="1" applyFill="1" applyBorder="1" applyAlignment="1">
      <alignment horizontal="center" vertical="center"/>
    </xf>
    <xf numFmtId="0" fontId="7" fillId="15" borderId="49" xfId="0" applyFont="1" applyFill="1" applyBorder="1" applyAlignment="1">
      <alignment horizontal="center" vertical="center"/>
    </xf>
    <xf numFmtId="0" fontId="7" fillId="15" borderId="8" xfId="0" applyFont="1" applyFill="1" applyBorder="1" applyAlignment="1">
      <alignment horizontal="center" vertical="center"/>
    </xf>
    <xf numFmtId="0" fontId="16" fillId="0" borderId="9" xfId="0" applyFont="1" applyBorder="1" applyAlignment="1">
      <alignment horizontal="center"/>
    </xf>
    <xf numFmtId="0" fontId="24" fillId="17" borderId="43"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16" fillId="0" borderId="9" xfId="0" applyFont="1" applyFill="1" applyBorder="1" applyAlignment="1">
      <alignment horizontal="center"/>
    </xf>
    <xf numFmtId="0" fontId="16" fillId="10" borderId="9" xfId="0" applyFont="1" applyFill="1" applyBorder="1" applyAlignment="1">
      <alignment horizontal="center"/>
    </xf>
    <xf numFmtId="0" fontId="16" fillId="10" borderId="30" xfId="0" applyFont="1" applyFill="1" applyBorder="1" applyAlignment="1">
      <alignment horizontal="center"/>
    </xf>
    <xf numFmtId="0" fontId="16" fillId="11" borderId="9" xfId="0" applyFont="1" applyFill="1" applyBorder="1" applyAlignment="1">
      <alignment horizontal="center" wrapText="1"/>
    </xf>
    <xf numFmtId="0" fontId="16" fillId="16" borderId="9" xfId="0" applyFont="1" applyFill="1" applyBorder="1" applyAlignment="1">
      <alignment horizontal="center"/>
    </xf>
    <xf numFmtId="0" fontId="7" fillId="25" borderId="9" xfId="0" applyFont="1" applyFill="1" applyBorder="1" applyAlignment="1">
      <alignment horizontal="center" vertical="center" textRotation="90"/>
    </xf>
    <xf numFmtId="0" fontId="10" fillId="11" borderId="9" xfId="0" applyFont="1" applyFill="1" applyBorder="1" applyAlignment="1">
      <alignment horizontal="center" vertical="center" wrapText="1"/>
    </xf>
    <xf numFmtId="0" fontId="25" fillId="16" borderId="9" xfId="0" applyFont="1" applyFill="1" applyBorder="1" applyAlignment="1">
      <alignment horizontal="center" vertical="center" textRotation="90" wrapText="1"/>
    </xf>
    <xf numFmtId="0" fontId="7" fillId="20" borderId="30" xfId="0" applyFont="1" applyFill="1" applyBorder="1" applyAlignment="1">
      <alignment horizontal="center" vertical="center" textRotation="90"/>
    </xf>
    <xf numFmtId="0" fontId="72" fillId="28" borderId="0" xfId="0" applyFont="1" applyFill="1" applyBorder="1" applyAlignment="1"/>
    <xf numFmtId="0" fontId="72" fillId="28" borderId="41" xfId="0" applyFont="1" applyFill="1" applyBorder="1" applyAlignment="1"/>
    <xf numFmtId="0" fontId="72" fillId="14" borderId="28" xfId="0" applyFont="1" applyFill="1" applyBorder="1" applyAlignment="1"/>
    <xf numFmtId="0" fontId="42" fillId="13" borderId="19" xfId="0" applyFont="1" applyFill="1" applyBorder="1"/>
    <xf numFmtId="0" fontId="42" fillId="13" borderId="20" xfId="0" applyFont="1" applyFill="1" applyBorder="1"/>
    <xf numFmtId="0" fontId="42" fillId="13" borderId="18" xfId="0" applyFont="1" applyFill="1" applyBorder="1"/>
    <xf numFmtId="0" fontId="141" fillId="13" borderId="0" xfId="0" applyFont="1" applyFill="1" applyBorder="1" applyAlignment="1">
      <alignment horizontal="center" vertical="center"/>
    </xf>
    <xf numFmtId="0" fontId="141" fillId="13" borderId="4" xfId="0" applyFont="1" applyFill="1" applyBorder="1" applyAlignment="1">
      <alignment horizontal="center" vertical="center"/>
    </xf>
    <xf numFmtId="0" fontId="38" fillId="9" borderId="36" xfId="0" applyFont="1" applyFill="1" applyBorder="1" applyAlignment="1"/>
    <xf numFmtId="0" fontId="38" fillId="9" borderId="35" xfId="0" applyFont="1" applyFill="1" applyBorder="1" applyAlignment="1"/>
    <xf numFmtId="0" fontId="85" fillId="45" borderId="1" xfId="0" applyFont="1" applyFill="1" applyBorder="1" applyAlignment="1">
      <alignment horizontal="right"/>
    </xf>
    <xf numFmtId="0" fontId="85" fillId="45" borderId="2" xfId="0" applyFont="1" applyFill="1" applyBorder="1" applyAlignment="1">
      <alignment horizontal="right"/>
    </xf>
    <xf numFmtId="0" fontId="85" fillId="45" borderId="3" xfId="0" applyFont="1" applyFill="1" applyBorder="1" applyAlignment="1">
      <alignment horizontal="right"/>
    </xf>
    <xf numFmtId="0" fontId="105" fillId="0" borderId="9" xfId="0" applyFont="1" applyBorder="1" applyAlignment="1">
      <alignment horizontal="center"/>
    </xf>
    <xf numFmtId="0" fontId="69" fillId="21" borderId="8" xfId="0" applyFont="1" applyFill="1" applyBorder="1" applyAlignment="1">
      <alignment horizontal="center" vertical="center" textRotation="90" wrapText="1"/>
    </xf>
    <xf numFmtId="0" fontId="96" fillId="21" borderId="84" xfId="0" applyFont="1" applyFill="1" applyBorder="1" applyAlignment="1">
      <alignment horizontal="center" vertical="center" wrapText="1"/>
    </xf>
    <xf numFmtId="0" fontId="96" fillId="21" borderId="8" xfId="0" applyFont="1" applyFill="1" applyBorder="1" applyAlignment="1">
      <alignment horizontal="center" vertical="center" wrapText="1"/>
    </xf>
    <xf numFmtId="0" fontId="40" fillId="14" borderId="5" xfId="0" applyFont="1" applyFill="1" applyBorder="1" applyAlignment="1">
      <alignment vertical="center"/>
    </xf>
    <xf numFmtId="0" fontId="40" fillId="14" borderId="0" xfId="0" applyFont="1" applyFill="1" applyBorder="1" applyAlignment="1">
      <alignment vertical="center"/>
    </xf>
    <xf numFmtId="0" fontId="40" fillId="25" borderId="23" xfId="0" applyFont="1" applyFill="1" applyBorder="1"/>
    <xf numFmtId="0" fontId="40" fillId="25" borderId="22" xfId="0" applyFont="1" applyFill="1" applyBorder="1"/>
    <xf numFmtId="0" fontId="69" fillId="0" borderId="70" xfId="0" applyFont="1" applyFill="1" applyBorder="1" applyAlignment="1">
      <alignment horizontal="left" vertical="center" wrapText="1"/>
    </xf>
    <xf numFmtId="0" fontId="69" fillId="0" borderId="40" xfId="0" applyFont="1" applyFill="1" applyBorder="1" applyAlignment="1">
      <alignment horizontal="left" vertical="center" wrapText="1"/>
    </xf>
    <xf numFmtId="0" fontId="69" fillId="0" borderId="42" xfId="0" applyFont="1" applyFill="1" applyBorder="1" applyAlignment="1">
      <alignment horizontal="left" vertical="center" wrapText="1"/>
    </xf>
    <xf numFmtId="0" fontId="69" fillId="38" borderId="9" xfId="0" applyFont="1" applyFill="1" applyBorder="1" applyAlignment="1">
      <alignment horizontal="center" vertical="center"/>
    </xf>
    <xf numFmtId="0" fontId="72" fillId="39" borderId="0" xfId="0" applyFont="1" applyFill="1" applyBorder="1" applyAlignment="1"/>
    <xf numFmtId="0" fontId="72" fillId="13" borderId="9" xfId="0" applyFont="1" applyFill="1" applyBorder="1" applyAlignment="1"/>
    <xf numFmtId="0" fontId="72" fillId="13" borderId="30" xfId="0" applyFont="1" applyFill="1" applyBorder="1" applyAlignment="1"/>
    <xf numFmtId="0" fontId="42" fillId="13" borderId="35" xfId="0" applyFont="1" applyFill="1" applyBorder="1"/>
    <xf numFmtId="0" fontId="42" fillId="13" borderId="24" xfId="0" applyFont="1" applyFill="1" applyBorder="1"/>
    <xf numFmtId="0" fontId="42" fillId="13" borderId="36" xfId="0" applyFont="1" applyFill="1" applyBorder="1"/>
    <xf numFmtId="0" fontId="40" fillId="0" borderId="0" xfId="0" applyFont="1" applyBorder="1" applyAlignment="1">
      <alignment horizontal="left"/>
    </xf>
    <xf numFmtId="9" fontId="69" fillId="0" borderId="9" xfId="0" applyNumberFormat="1" applyFont="1" applyFill="1" applyBorder="1" applyAlignment="1">
      <alignment horizontal="left" vertical="center" wrapText="1"/>
    </xf>
    <xf numFmtId="9" fontId="69" fillId="0" borderId="30" xfId="0" applyNumberFormat="1" applyFont="1" applyFill="1" applyBorder="1" applyAlignment="1">
      <alignment horizontal="left" vertical="center" wrapText="1"/>
    </xf>
    <xf numFmtId="0" fontId="95" fillId="0" borderId="43" xfId="0" applyFont="1" applyBorder="1" applyAlignment="1">
      <alignment vertical="top" wrapText="1"/>
    </xf>
    <xf numFmtId="0" fontId="95" fillId="0" borderId="9" xfId="0" applyFont="1" applyBorder="1" applyAlignment="1">
      <alignment vertical="top" wrapText="1"/>
    </xf>
    <xf numFmtId="49" fontId="69" fillId="0" borderId="9" xfId="0" applyNumberFormat="1" applyFont="1" applyFill="1" applyBorder="1" applyAlignment="1">
      <alignment horizontal="left" vertical="center" wrapText="1"/>
    </xf>
    <xf numFmtId="9" fontId="69" fillId="0" borderId="31" xfId="0" applyNumberFormat="1" applyFont="1" applyFill="1" applyBorder="1" applyAlignment="1">
      <alignment horizontal="left" vertical="center" wrapText="1"/>
    </xf>
    <xf numFmtId="9" fontId="69" fillId="0" borderId="135" xfId="0" applyNumberFormat="1" applyFont="1" applyFill="1" applyBorder="1" applyAlignment="1">
      <alignment horizontal="left" vertical="center" wrapText="1"/>
    </xf>
    <xf numFmtId="0" fontId="69" fillId="0" borderId="75" xfId="0" applyFont="1" applyFill="1" applyBorder="1" applyAlignment="1">
      <alignment vertical="top" wrapText="1"/>
    </xf>
    <xf numFmtId="0" fontId="69" fillId="0" borderId="56" xfId="0" applyFont="1" applyFill="1" applyBorder="1" applyAlignment="1">
      <alignment vertical="top" wrapText="1"/>
    </xf>
    <xf numFmtId="0" fontId="69" fillId="0" borderId="87" xfId="0" applyFont="1" applyFill="1" applyBorder="1" applyAlignment="1">
      <alignment vertical="top" wrapText="1"/>
    </xf>
    <xf numFmtId="49" fontId="69" fillId="0" borderId="31" xfId="0" applyNumberFormat="1" applyFont="1" applyFill="1" applyBorder="1" applyAlignment="1">
      <alignment horizontal="left" vertical="center" wrapText="1"/>
    </xf>
    <xf numFmtId="0" fontId="69" fillId="0" borderId="43" xfId="0" applyFont="1" applyBorder="1" applyAlignment="1">
      <alignment vertical="top" wrapText="1"/>
    </xf>
    <xf numFmtId="0" fontId="69" fillId="0" borderId="9" xfId="0" applyFont="1" applyBorder="1" applyAlignment="1">
      <alignment vertical="top" wrapText="1"/>
    </xf>
    <xf numFmtId="0" fontId="64" fillId="0" borderId="43" xfId="0" applyFont="1" applyBorder="1"/>
    <xf numFmtId="0" fontId="64" fillId="0" borderId="9" xfId="0" applyFont="1" applyBorder="1"/>
    <xf numFmtId="0" fontId="8" fillId="51" borderId="25" xfId="0" applyFont="1" applyFill="1" applyBorder="1" applyAlignment="1"/>
    <xf numFmtId="0" fontId="8" fillId="51" borderId="24" xfId="0" applyFont="1" applyFill="1" applyBorder="1" applyAlignment="1"/>
    <xf numFmtId="0" fontId="8" fillId="51" borderId="44" xfId="0" applyFont="1" applyFill="1" applyBorder="1" applyAlignment="1"/>
    <xf numFmtId="0" fontId="95" fillId="22" borderId="84" xfId="0" applyFont="1" applyFill="1" applyBorder="1" applyAlignment="1">
      <alignment horizontal="center" vertical="center" wrapText="1"/>
    </xf>
    <xf numFmtId="0" fontId="95" fillId="22" borderId="8" xfId="0" applyFont="1" applyFill="1" applyBorder="1" applyAlignment="1">
      <alignment horizontal="center" vertical="center" wrapText="1"/>
    </xf>
    <xf numFmtId="0" fontId="95" fillId="22" borderId="93" xfId="0" applyFont="1" applyFill="1" applyBorder="1" applyAlignment="1">
      <alignment horizontal="center" vertical="center" wrapText="1"/>
    </xf>
    <xf numFmtId="0" fontId="64" fillId="22" borderId="78" xfId="0" applyFont="1" applyFill="1" applyBorder="1" applyAlignment="1">
      <alignment horizontal="right"/>
    </xf>
    <xf numFmtId="0" fontId="69" fillId="87" borderId="66" xfId="0" applyFont="1" applyFill="1" applyBorder="1"/>
    <xf numFmtId="0" fontId="69" fillId="87" borderId="67" xfId="0" applyFont="1" applyFill="1" applyBorder="1"/>
    <xf numFmtId="0" fontId="69" fillId="87" borderId="71" xfId="0" applyFont="1" applyFill="1" applyBorder="1"/>
    <xf numFmtId="0" fontId="69" fillId="87" borderId="65" xfId="0" applyFont="1" applyFill="1" applyBorder="1"/>
    <xf numFmtId="0" fontId="69" fillId="9" borderId="40" xfId="0" applyFont="1" applyFill="1" applyBorder="1" applyAlignment="1">
      <alignment horizontal="center" vertical="center"/>
    </xf>
    <xf numFmtId="0" fontId="69" fillId="9" borderId="0" xfId="0" applyFont="1" applyFill="1" applyBorder="1" applyAlignment="1">
      <alignment horizontal="center" vertical="center"/>
    </xf>
    <xf numFmtId="0" fontId="69" fillId="9" borderId="88" xfId="0" applyFont="1" applyFill="1" applyBorder="1" applyAlignment="1">
      <alignment horizontal="center" vertical="center"/>
    </xf>
    <xf numFmtId="0" fontId="38" fillId="22" borderId="23" xfId="0" applyFont="1" applyFill="1" applyBorder="1"/>
    <xf numFmtId="0" fontId="38" fillId="22" borderId="22" xfId="0" applyFont="1" applyFill="1" applyBorder="1"/>
    <xf numFmtId="0" fontId="38" fillId="22" borderId="89" xfId="0" applyFont="1" applyFill="1" applyBorder="1"/>
    <xf numFmtId="0" fontId="69" fillId="0" borderId="25" xfId="0" applyFont="1" applyBorder="1" applyAlignment="1">
      <alignment vertical="top"/>
    </xf>
    <xf numFmtId="0" fontId="69" fillId="0" borderId="24" xfId="0" applyFont="1" applyBorder="1" applyAlignment="1">
      <alignment vertical="top"/>
    </xf>
    <xf numFmtId="0" fontId="69" fillId="0" borderId="36" xfId="0" applyFont="1" applyBorder="1" applyAlignment="1">
      <alignment vertical="top"/>
    </xf>
    <xf numFmtId="0" fontId="99" fillId="0" borderId="25" xfId="0" applyFont="1" applyBorder="1" applyAlignment="1">
      <alignment vertical="top"/>
    </xf>
    <xf numFmtId="0" fontId="99" fillId="0" borderId="24" xfId="0" applyFont="1" applyBorder="1" applyAlignment="1">
      <alignment vertical="top"/>
    </xf>
    <xf numFmtId="0" fontId="99" fillId="0" borderId="36" xfId="0" applyFont="1" applyBorder="1" applyAlignment="1">
      <alignment vertical="top"/>
    </xf>
    <xf numFmtId="0" fontId="79" fillId="53" borderId="25" xfId="0" applyFont="1" applyFill="1" applyBorder="1" applyAlignment="1">
      <alignment vertical="top"/>
    </xf>
    <xf numFmtId="0" fontId="79" fillId="53" borderId="24" xfId="0" applyFont="1" applyFill="1" applyBorder="1" applyAlignment="1">
      <alignment vertical="top"/>
    </xf>
    <xf numFmtId="0" fontId="79" fillId="53" borderId="44" xfId="0" applyFont="1" applyFill="1" applyBorder="1" applyAlignment="1">
      <alignment vertical="top"/>
    </xf>
    <xf numFmtId="0" fontId="105" fillId="0" borderId="25" xfId="0" applyFont="1" applyBorder="1" applyAlignment="1">
      <alignment vertical="top"/>
    </xf>
    <xf numFmtId="0" fontId="105" fillId="0" borderId="24" xfId="0" applyFont="1" applyBorder="1" applyAlignment="1">
      <alignment vertical="top"/>
    </xf>
    <xf numFmtId="0" fontId="69" fillId="87" borderId="9" xfId="0" applyFont="1" applyFill="1" applyBorder="1"/>
    <xf numFmtId="0" fontId="64" fillId="22" borderId="1" xfId="0" applyFont="1" applyFill="1" applyBorder="1" applyAlignment="1">
      <alignment horizontal="left"/>
    </xf>
    <xf numFmtId="0" fontId="64" fillId="22" borderId="2" xfId="0" applyFont="1" applyFill="1" applyBorder="1" applyAlignment="1">
      <alignment horizontal="left"/>
    </xf>
    <xf numFmtId="0" fontId="64" fillId="22" borderId="3" xfId="0" applyFont="1" applyFill="1" applyBorder="1" applyAlignment="1">
      <alignment horizontal="left"/>
    </xf>
    <xf numFmtId="0" fontId="69" fillId="21" borderId="43" xfId="0" applyFont="1" applyFill="1" applyBorder="1" applyAlignment="1">
      <alignment horizontal="center" vertical="center"/>
    </xf>
    <xf numFmtId="0" fontId="95" fillId="53" borderId="25" xfId="0" applyFont="1" applyFill="1" applyBorder="1" applyAlignment="1">
      <alignment vertical="top"/>
    </xf>
    <xf numFmtId="0" fontId="95" fillId="53" borderId="24" xfId="0" applyFont="1" applyFill="1" applyBorder="1" applyAlignment="1">
      <alignment vertical="top"/>
    </xf>
    <xf numFmtId="0" fontId="95" fillId="53" borderId="36" xfId="0" applyFont="1" applyFill="1" applyBorder="1" applyAlignment="1">
      <alignment vertical="top"/>
    </xf>
    <xf numFmtId="0" fontId="112" fillId="53" borderId="25" xfId="0" applyFont="1" applyFill="1" applyBorder="1" applyAlignment="1">
      <alignment vertical="top"/>
    </xf>
    <xf numFmtId="0" fontId="112" fillId="53" borderId="24" xfId="0" applyFont="1" applyFill="1" applyBorder="1" applyAlignment="1">
      <alignment vertical="top"/>
    </xf>
    <xf numFmtId="0" fontId="112" fillId="53" borderId="36" xfId="0" applyFont="1" applyFill="1" applyBorder="1" applyAlignment="1">
      <alignment vertical="top"/>
    </xf>
    <xf numFmtId="0" fontId="112" fillId="87" borderId="25" xfId="0" applyFont="1" applyFill="1" applyBorder="1" applyAlignment="1">
      <alignment vertical="top"/>
    </xf>
    <xf numFmtId="0" fontId="112" fillId="87" borderId="24" xfId="0" applyFont="1" applyFill="1" applyBorder="1" applyAlignment="1">
      <alignment vertical="top"/>
    </xf>
    <xf numFmtId="0" fontId="112" fillId="87" borderId="36" xfId="0" applyFont="1" applyFill="1" applyBorder="1" applyAlignment="1">
      <alignment vertical="top"/>
    </xf>
    <xf numFmtId="0" fontId="69" fillId="9" borderId="35" xfId="0" applyFont="1" applyFill="1" applyBorder="1" applyAlignment="1">
      <alignment horizontal="center" vertical="center" wrapText="1"/>
    </xf>
    <xf numFmtId="0" fontId="69" fillId="9" borderId="36"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40" fillId="38" borderId="48" xfId="0" applyFont="1" applyFill="1" applyBorder="1" applyAlignment="1">
      <alignment horizontal="center" vertical="center"/>
    </xf>
    <xf numFmtId="0" fontId="40" fillId="38" borderId="9" xfId="0" applyFont="1" applyFill="1" applyBorder="1"/>
    <xf numFmtId="0" fontId="40" fillId="38" borderId="43" xfId="0" applyFont="1" applyFill="1" applyBorder="1" applyAlignment="1"/>
    <xf numFmtId="0" fontId="40" fillId="38" borderId="9" xfId="0" applyFont="1" applyFill="1" applyBorder="1" applyAlignment="1"/>
    <xf numFmtId="0" fontId="38" fillId="51" borderId="43" xfId="0" applyFont="1" applyFill="1" applyBorder="1" applyAlignment="1">
      <alignment vertical="center" wrapText="1"/>
    </xf>
    <xf numFmtId="0" fontId="38" fillId="51" borderId="9" xfId="0" applyFont="1" applyFill="1" applyBorder="1" applyAlignment="1">
      <alignment vertical="center" wrapText="1"/>
    </xf>
    <xf numFmtId="0" fontId="38" fillId="51" borderId="30" xfId="0" applyFont="1" applyFill="1" applyBorder="1" applyAlignment="1">
      <alignment vertical="center" wrapText="1"/>
    </xf>
    <xf numFmtId="0" fontId="75" fillId="9" borderId="0" xfId="0" applyFont="1" applyFill="1" applyBorder="1" applyAlignment="1">
      <alignment horizontal="right" wrapText="1"/>
    </xf>
    <xf numFmtId="0" fontId="40" fillId="38" borderId="77" xfId="0" applyFont="1" applyFill="1" applyBorder="1" applyAlignment="1"/>
    <xf numFmtId="0" fontId="40" fillId="38" borderId="48" xfId="0" applyFont="1" applyFill="1" applyBorder="1" applyAlignment="1"/>
    <xf numFmtId="0" fontId="85" fillId="48" borderId="96" xfId="0" applyFont="1" applyFill="1" applyBorder="1" applyAlignment="1">
      <alignment horizontal="left"/>
    </xf>
    <xf numFmtId="0" fontId="85" fillId="48" borderId="97" xfId="0" applyFont="1" applyFill="1" applyBorder="1" applyAlignment="1">
      <alignment horizontal="left"/>
    </xf>
    <xf numFmtId="0" fontId="85" fillId="48" borderId="78" xfId="0" applyFont="1" applyFill="1" applyBorder="1" applyAlignment="1">
      <alignment horizontal="left"/>
    </xf>
    <xf numFmtId="0" fontId="157" fillId="21" borderId="39" xfId="0" applyFont="1" applyFill="1" applyBorder="1" applyAlignment="1">
      <alignment horizontal="center" vertical="center" wrapText="1"/>
    </xf>
    <xf numFmtId="0" fontId="157" fillId="21" borderId="119" xfId="0" applyFont="1" applyFill="1" applyBorder="1" applyAlignment="1">
      <alignment horizontal="center" vertical="center" wrapText="1"/>
    </xf>
    <xf numFmtId="0" fontId="157" fillId="21" borderId="84" xfId="0" applyFont="1" applyFill="1" applyBorder="1" applyAlignment="1">
      <alignment horizontal="center" vertical="center" wrapText="1"/>
    </xf>
    <xf numFmtId="0" fontId="42" fillId="13" borderId="9" xfId="0" applyFont="1" applyFill="1" applyBorder="1"/>
    <xf numFmtId="0" fontId="85" fillId="48" borderId="99" xfId="0" applyFont="1" applyFill="1" applyBorder="1" applyAlignment="1">
      <alignment horizontal="right"/>
    </xf>
    <xf numFmtId="0" fontId="85" fillId="48" borderId="82" xfId="0" applyFont="1" applyFill="1" applyBorder="1" applyAlignment="1">
      <alignment horizontal="right"/>
    </xf>
    <xf numFmtId="0" fontId="85" fillId="48" borderId="83" xfId="0" applyFont="1" applyFill="1" applyBorder="1" applyAlignment="1">
      <alignment horizontal="right"/>
    </xf>
    <xf numFmtId="0" fontId="85" fillId="0" borderId="0" xfId="0" applyFont="1" applyFill="1" applyBorder="1" applyAlignment="1">
      <alignment horizontal="center"/>
    </xf>
    <xf numFmtId="0" fontId="85" fillId="0" borderId="4" xfId="0" applyFont="1" applyFill="1" applyBorder="1" applyAlignment="1">
      <alignment horizontal="center"/>
    </xf>
    <xf numFmtId="0" fontId="85" fillId="0" borderId="52" xfId="0" applyFont="1" applyFill="1" applyBorder="1" applyAlignment="1">
      <alignment horizontal="center"/>
    </xf>
    <xf numFmtId="0" fontId="85" fillId="0" borderId="22" xfId="0" applyFont="1" applyFill="1" applyBorder="1" applyAlignment="1">
      <alignment horizontal="center"/>
    </xf>
    <xf numFmtId="0" fontId="75" fillId="9" borderId="0" xfId="0" applyFont="1" applyFill="1" applyBorder="1" applyAlignment="1">
      <alignment horizontal="right" vertical="center" wrapText="1"/>
    </xf>
    <xf numFmtId="0" fontId="69" fillId="0" borderId="71" xfId="0" applyFont="1" applyFill="1" applyBorder="1" applyAlignment="1">
      <alignment wrapText="1"/>
    </xf>
    <xf numFmtId="0" fontId="69" fillId="0" borderId="65" xfId="0" applyFont="1" applyFill="1" applyBorder="1" applyAlignment="1">
      <alignment wrapText="1"/>
    </xf>
    <xf numFmtId="0" fontId="69" fillId="0" borderId="112" xfId="0" applyFont="1" applyFill="1" applyBorder="1" applyAlignment="1">
      <alignment wrapText="1"/>
    </xf>
    <xf numFmtId="0" fontId="64" fillId="9" borderId="0" xfId="0" applyFont="1" applyFill="1" applyBorder="1" applyAlignment="1">
      <alignment horizontal="right" vertical="center"/>
    </xf>
    <xf numFmtId="0" fontId="85" fillId="49" borderId="96" xfId="0" applyFont="1" applyFill="1" applyBorder="1" applyAlignment="1">
      <alignment horizontal="left" vertical="center"/>
    </xf>
    <xf numFmtId="0" fontId="85" fillId="49" borderId="97" xfId="0" applyFont="1" applyFill="1" applyBorder="1" applyAlignment="1">
      <alignment horizontal="left" vertical="center"/>
    </xf>
    <xf numFmtId="0" fontId="85" fillId="49" borderId="78" xfId="0" applyFont="1" applyFill="1" applyBorder="1" applyAlignment="1">
      <alignment horizontal="left" vertical="center"/>
    </xf>
    <xf numFmtId="0" fontId="156" fillId="28" borderId="43" xfId="0" applyFont="1" applyFill="1" applyBorder="1" applyAlignment="1">
      <alignment horizontal="center" vertical="center" wrapText="1" readingOrder="1"/>
    </xf>
    <xf numFmtId="0" fontId="156" fillId="28" borderId="9" xfId="0" applyFont="1" applyFill="1" applyBorder="1" applyAlignment="1">
      <alignment horizontal="center" vertical="center" wrapText="1" readingOrder="1"/>
    </xf>
    <xf numFmtId="0" fontId="71" fillId="10" borderId="1" xfId="0" applyFont="1" applyFill="1" applyBorder="1" applyAlignment="1">
      <alignment horizontal="left"/>
    </xf>
    <xf numFmtId="0" fontId="71" fillId="10" borderId="2" xfId="0" applyFont="1" applyFill="1" applyBorder="1" applyAlignment="1">
      <alignment horizontal="left"/>
    </xf>
    <xf numFmtId="0" fontId="85" fillId="49" borderId="117" xfId="0" applyFont="1" applyFill="1" applyBorder="1" applyAlignment="1">
      <alignment horizontal="right" vertical="center"/>
    </xf>
    <xf numFmtId="0" fontId="85" fillId="49" borderId="118" xfId="0" applyFont="1" applyFill="1" applyBorder="1" applyAlignment="1">
      <alignment horizontal="right" vertical="center"/>
    </xf>
    <xf numFmtId="0" fontId="85" fillId="49" borderId="115" xfId="0" applyFont="1" applyFill="1" applyBorder="1" applyAlignment="1">
      <alignment horizontal="right" vertical="center"/>
    </xf>
    <xf numFmtId="0" fontId="71" fillId="10" borderId="25" xfId="0" applyFont="1" applyFill="1" applyBorder="1" applyAlignment="1">
      <alignment horizontal="right"/>
    </xf>
    <xf numFmtId="0" fontId="71" fillId="10" borderId="24" xfId="0" applyFont="1" applyFill="1" applyBorder="1" applyAlignment="1">
      <alignment horizontal="right"/>
    </xf>
    <xf numFmtId="0" fontId="71" fillId="10" borderId="44" xfId="0" applyFont="1" applyFill="1" applyBorder="1" applyAlignment="1">
      <alignment horizontal="right"/>
    </xf>
    <xf numFmtId="0" fontId="156" fillId="28" borderId="35" xfId="0" applyFont="1" applyFill="1" applyBorder="1" applyAlignment="1">
      <alignment horizontal="center" vertical="center" wrapText="1" readingOrder="1"/>
    </xf>
    <xf numFmtId="0" fontId="156" fillId="28" borderId="44" xfId="0" applyFont="1" applyFill="1" applyBorder="1" applyAlignment="1">
      <alignment horizontal="center" vertical="center" wrapText="1" readingOrder="1"/>
    </xf>
    <xf numFmtId="0" fontId="156" fillId="28" borderId="135" xfId="0" applyFont="1" applyFill="1" applyBorder="1" applyAlignment="1">
      <alignment horizontal="center" vertical="center" wrapText="1" readingOrder="1"/>
    </xf>
    <xf numFmtId="0" fontId="156" fillId="28" borderId="129" xfId="0" applyFont="1" applyFill="1" applyBorder="1" applyAlignment="1">
      <alignment horizontal="center" vertical="center" wrapText="1" readingOrder="1"/>
    </xf>
    <xf numFmtId="0" fontId="156" fillId="28" borderId="93" xfId="0" applyFont="1" applyFill="1" applyBorder="1" applyAlignment="1">
      <alignment horizontal="center" vertical="center" wrapText="1" readingOrder="1"/>
    </xf>
    <xf numFmtId="0" fontId="156" fillId="28" borderId="25" xfId="0" applyFont="1" applyFill="1" applyBorder="1" applyAlignment="1">
      <alignment horizontal="center" vertical="center" wrapText="1" readingOrder="1"/>
    </xf>
    <xf numFmtId="0" fontId="156" fillId="28" borderId="24" xfId="0" applyFont="1" applyFill="1" applyBorder="1" applyAlignment="1">
      <alignment horizontal="center" vertical="center" wrapText="1" readingOrder="1"/>
    </xf>
    <xf numFmtId="0" fontId="159" fillId="28" borderId="135" xfId="0" applyFont="1" applyFill="1" applyBorder="1" applyAlignment="1">
      <alignment horizontal="center" vertical="center" wrapText="1" readingOrder="1"/>
    </xf>
    <xf numFmtId="0" fontId="159" fillId="28" borderId="129" xfId="0" applyFont="1" applyFill="1" applyBorder="1" applyAlignment="1">
      <alignment horizontal="center" vertical="center" wrapText="1" readingOrder="1"/>
    </xf>
    <xf numFmtId="0" fontId="159" fillId="28" borderId="93" xfId="0" applyFont="1" applyFill="1" applyBorder="1" applyAlignment="1">
      <alignment horizontal="center" vertical="center" wrapText="1" readingOrder="1"/>
    </xf>
    <xf numFmtId="0" fontId="156" fillId="28" borderId="39" xfId="0" applyFont="1" applyFill="1" applyBorder="1" applyAlignment="1">
      <alignment horizontal="center" vertical="center" wrapText="1" readingOrder="1"/>
    </xf>
    <xf numFmtId="0" fontId="156" fillId="28" borderId="119" xfId="0" applyFont="1" applyFill="1" applyBorder="1" applyAlignment="1">
      <alignment horizontal="center" vertical="center" wrapText="1" readingOrder="1"/>
    </xf>
    <xf numFmtId="0" fontId="156" fillId="28" borderId="84" xfId="0" applyFont="1" applyFill="1" applyBorder="1" applyAlignment="1">
      <alignment horizontal="center" vertical="center" wrapText="1" readingOrder="1"/>
    </xf>
    <xf numFmtId="0" fontId="156" fillId="28" borderId="31" xfId="0" applyFont="1" applyFill="1" applyBorder="1" applyAlignment="1">
      <alignment horizontal="center" vertical="center" wrapText="1" readingOrder="1"/>
    </xf>
    <xf numFmtId="0" fontId="156" fillId="28" borderId="49" xfId="0" applyFont="1" applyFill="1" applyBorder="1" applyAlignment="1">
      <alignment horizontal="center" vertical="center" wrapText="1" readingOrder="1"/>
    </xf>
    <xf numFmtId="0" fontId="156" fillId="28" borderId="8" xfId="0" applyFont="1" applyFill="1" applyBorder="1" applyAlignment="1">
      <alignment horizontal="center" vertical="center" wrapText="1" readingOrder="1"/>
    </xf>
    <xf numFmtId="0" fontId="159" fillId="28" borderId="31" xfId="0" applyFont="1" applyFill="1" applyBorder="1" applyAlignment="1">
      <alignment horizontal="center" vertical="center" wrapText="1" readingOrder="1"/>
    </xf>
    <xf numFmtId="0" fontId="159" fillId="28" borderId="49" xfId="0" applyFont="1" applyFill="1" applyBorder="1" applyAlignment="1">
      <alignment horizontal="center" vertical="center" wrapText="1" readingOrder="1"/>
    </xf>
    <xf numFmtId="0" fontId="159" fillId="28" borderId="8" xfId="0" applyFont="1" applyFill="1" applyBorder="1" applyAlignment="1">
      <alignment horizontal="center" vertical="center" wrapText="1" readingOrder="1"/>
    </xf>
    <xf numFmtId="0" fontId="40" fillId="0" borderId="9" xfId="0" applyFont="1" applyFill="1" applyBorder="1" applyAlignment="1">
      <alignment horizontal="left" vertical="center" wrapText="1"/>
    </xf>
    <xf numFmtId="0" fontId="64" fillId="9" borderId="12" xfId="0" applyFont="1" applyFill="1" applyBorder="1" applyAlignment="1">
      <alignment horizontal="left" vertical="center"/>
    </xf>
    <xf numFmtId="0" fontId="85" fillId="31" borderId="96" xfId="0" applyFont="1" applyFill="1" applyBorder="1" applyAlignment="1">
      <alignment horizontal="left" vertical="center"/>
    </xf>
    <xf numFmtId="0" fontId="85" fillId="31" borderId="97" xfId="0" applyFont="1" applyFill="1" applyBorder="1" applyAlignment="1">
      <alignment horizontal="left" vertical="center"/>
    </xf>
    <xf numFmtId="0" fontId="65" fillId="21" borderId="5" xfId="0" applyFont="1" applyFill="1" applyBorder="1" applyAlignment="1">
      <alignment horizontal="left" vertical="center"/>
    </xf>
    <xf numFmtId="0" fontId="65" fillId="21" borderId="0" xfId="0" applyFont="1" applyFill="1" applyBorder="1" applyAlignment="1">
      <alignment horizontal="left" vertical="center"/>
    </xf>
    <xf numFmtId="0" fontId="64" fillId="11" borderId="9" xfId="0" applyFont="1" applyFill="1" applyBorder="1" applyAlignment="1">
      <alignment horizontal="center" vertical="center"/>
    </xf>
    <xf numFmtId="0" fontId="38" fillId="11" borderId="9" xfId="0" applyFont="1" applyFill="1" applyBorder="1" applyAlignment="1">
      <alignment horizontal="center" vertical="center" wrapText="1"/>
    </xf>
    <xf numFmtId="0" fontId="65" fillId="21" borderId="0" xfId="0" applyFont="1" applyFill="1" applyBorder="1" applyAlignment="1">
      <alignment vertical="center"/>
    </xf>
    <xf numFmtId="0" fontId="30" fillId="9" borderId="0" xfId="0" applyFont="1" applyFill="1" applyBorder="1" applyAlignment="1">
      <alignment horizontal="right" wrapText="1"/>
    </xf>
    <xf numFmtId="0" fontId="60" fillId="0" borderId="2" xfId="0" applyFont="1" applyFill="1" applyBorder="1" applyAlignment="1">
      <alignment horizontal="center"/>
    </xf>
    <xf numFmtId="0" fontId="191" fillId="0" borderId="5" xfId="0" applyFont="1" applyBorder="1" applyAlignment="1">
      <alignment horizontal="center" vertical="center"/>
    </xf>
    <xf numFmtId="0" fontId="191" fillId="0" borderId="0" xfId="0" applyFont="1" applyBorder="1" applyAlignment="1">
      <alignment horizontal="center" vertical="center"/>
    </xf>
    <xf numFmtId="0" fontId="191" fillId="0" borderId="4" xfId="0" applyFont="1" applyBorder="1" applyAlignment="1">
      <alignment horizontal="center" vertical="center"/>
    </xf>
    <xf numFmtId="0" fontId="193" fillId="9" borderId="0" xfId="0" applyFont="1" applyFill="1" applyBorder="1" applyAlignment="1">
      <alignment horizontal="center" vertical="center"/>
    </xf>
    <xf numFmtId="0" fontId="37" fillId="0" borderId="5" xfId="0" applyFont="1" applyFill="1" applyBorder="1" applyAlignment="1"/>
    <xf numFmtId="0" fontId="37" fillId="0" borderId="0" xfId="0" applyFont="1" applyFill="1" applyBorder="1" applyAlignment="1"/>
    <xf numFmtId="0" fontId="114" fillId="0" borderId="15" xfId="0" applyFont="1" applyFill="1" applyBorder="1" applyAlignment="1">
      <alignment horizontal="center" vertical="center"/>
    </xf>
    <xf numFmtId="0" fontId="142" fillId="42" borderId="96" xfId="0" applyFont="1" applyFill="1" applyBorder="1" applyAlignment="1">
      <alignment horizontal="left"/>
    </xf>
    <xf numFmtId="0" fontId="142" fillId="42" borderId="97" xfId="0" applyFont="1" applyFill="1" applyBorder="1" applyAlignment="1">
      <alignment horizontal="left"/>
    </xf>
    <xf numFmtId="0" fontId="142" fillId="42" borderId="78" xfId="0" applyFont="1" applyFill="1" applyBorder="1" applyAlignment="1">
      <alignment horizontal="left"/>
    </xf>
    <xf numFmtId="0" fontId="71" fillId="66" borderId="9" xfId="0" applyFont="1" applyFill="1" applyBorder="1" applyAlignment="1">
      <alignment horizontal="center" vertical="center" wrapText="1"/>
    </xf>
    <xf numFmtId="0" fontId="71" fillId="0" borderId="0" xfId="0" applyFont="1" applyFill="1" applyBorder="1" applyAlignment="1">
      <alignment horizontal="center" vertical="center" wrapText="1"/>
    </xf>
    <xf numFmtId="0" fontId="142" fillId="69" borderId="14" xfId="0" applyFont="1" applyFill="1" applyBorder="1" applyAlignment="1">
      <alignment horizontal="center" vertical="center" wrapText="1"/>
    </xf>
    <xf numFmtId="0" fontId="142" fillId="69" borderId="52" xfId="0" applyFont="1" applyFill="1" applyBorder="1" applyAlignment="1">
      <alignment horizontal="center" vertical="center" wrapText="1"/>
    </xf>
    <xf numFmtId="0" fontId="142" fillId="69" borderId="53" xfId="0" applyFont="1" applyFill="1" applyBorder="1" applyAlignment="1">
      <alignment horizontal="center" vertical="center" wrapText="1"/>
    </xf>
    <xf numFmtId="0" fontId="142" fillId="69" borderId="15" xfId="0" applyFont="1" applyFill="1" applyBorder="1" applyAlignment="1">
      <alignment horizontal="center" vertical="center" wrapText="1"/>
    </xf>
    <xf numFmtId="0" fontId="142" fillId="69" borderId="0" xfId="0" applyFont="1" applyFill="1" applyBorder="1" applyAlignment="1">
      <alignment horizontal="center" vertical="center" wrapText="1"/>
    </xf>
    <xf numFmtId="0" fontId="142" fillId="69" borderId="41" xfId="0" applyFont="1" applyFill="1" applyBorder="1" applyAlignment="1">
      <alignment horizontal="center" vertical="center" wrapText="1"/>
    </xf>
    <xf numFmtId="9" fontId="37" fillId="0" borderId="9" xfId="0" applyNumberFormat="1" applyFont="1" applyFill="1" applyBorder="1" applyAlignment="1">
      <alignment horizontal="left" vertical="top" wrapText="1" readingOrder="1"/>
    </xf>
    <xf numFmtId="9" fontId="37" fillId="0" borderId="30" xfId="0" applyNumberFormat="1" applyFont="1" applyFill="1" applyBorder="1" applyAlignment="1">
      <alignment horizontal="left" vertical="top" wrapText="1" readingOrder="1"/>
    </xf>
    <xf numFmtId="0" fontId="64" fillId="9" borderId="12" xfId="0" applyFont="1" applyFill="1" applyBorder="1" applyAlignment="1">
      <alignment horizontal="left"/>
    </xf>
    <xf numFmtId="0" fontId="142" fillId="43" borderId="96" xfId="0" applyFont="1" applyFill="1" applyBorder="1" applyAlignment="1">
      <alignment horizontal="left"/>
    </xf>
    <xf numFmtId="0" fontId="142" fillId="43" borderId="97" xfId="0" applyFont="1" applyFill="1" applyBorder="1" applyAlignment="1">
      <alignment horizontal="left"/>
    </xf>
    <xf numFmtId="0" fontId="142" fillId="43" borderId="78" xfId="0" applyFont="1" applyFill="1" applyBorder="1" applyAlignment="1">
      <alignment horizontal="left"/>
    </xf>
    <xf numFmtId="0" fontId="142" fillId="69" borderId="126" xfId="0" applyFont="1" applyFill="1" applyBorder="1" applyAlignment="1">
      <alignment horizontal="center" vertical="center" wrapText="1"/>
    </xf>
    <xf numFmtId="0" fontId="142" fillId="69" borderId="127" xfId="0" applyFont="1" applyFill="1" applyBorder="1" applyAlignment="1">
      <alignment horizontal="center" vertical="center" wrapText="1"/>
    </xf>
    <xf numFmtId="0" fontId="142" fillId="69" borderId="128" xfId="0" applyFont="1" applyFill="1" applyBorder="1" applyAlignment="1">
      <alignment horizontal="center" vertical="center" wrapText="1"/>
    </xf>
    <xf numFmtId="9" fontId="37" fillId="0" borderId="31" xfId="0" applyNumberFormat="1" applyFont="1" applyFill="1" applyBorder="1" applyAlignment="1">
      <alignment horizontal="left" vertical="top" wrapText="1" readingOrder="1"/>
    </xf>
    <xf numFmtId="9" fontId="37" fillId="0" borderId="135" xfId="0" applyNumberFormat="1" applyFont="1" applyFill="1" applyBorder="1" applyAlignment="1">
      <alignment horizontal="left" vertical="top" wrapText="1" readingOrder="1"/>
    </xf>
    <xf numFmtId="0" fontId="85" fillId="85" borderId="96" xfId="0" applyFont="1" applyFill="1" applyBorder="1" applyAlignment="1">
      <alignment horizontal="right"/>
    </xf>
    <xf numFmtId="0" fontId="85" fillId="85" borderId="97" xfId="0" applyFont="1" applyFill="1" applyBorder="1" applyAlignment="1">
      <alignment horizontal="right"/>
    </xf>
    <xf numFmtId="0" fontId="85" fillId="85" borderId="78" xfId="0" applyFont="1" applyFill="1" applyBorder="1" applyAlignment="1">
      <alignment horizontal="right"/>
    </xf>
    <xf numFmtId="0" fontId="85" fillId="18" borderId="99" xfId="0" applyFont="1" applyFill="1" applyBorder="1" applyAlignment="1">
      <alignment horizontal="right"/>
    </xf>
    <xf numFmtId="0" fontId="85" fillId="18" borderId="82" xfId="0" applyFont="1" applyFill="1" applyBorder="1" applyAlignment="1">
      <alignment horizontal="right"/>
    </xf>
    <xf numFmtId="0" fontId="85" fillId="18" borderId="83" xfId="0" applyFont="1" applyFill="1" applyBorder="1" applyAlignment="1">
      <alignment horizontal="right"/>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9" fontId="144" fillId="9" borderId="35" xfId="0" applyNumberFormat="1" applyFont="1" applyFill="1" applyBorder="1" applyAlignment="1">
      <alignment horizontal="center" vertical="center"/>
    </xf>
    <xf numFmtId="9" fontId="144" fillId="9" borderId="36" xfId="0" applyNumberFormat="1" applyFont="1" applyFill="1" applyBorder="1" applyAlignment="1">
      <alignment horizontal="center" vertical="center"/>
    </xf>
    <xf numFmtId="0" fontId="85" fillId="26" borderId="96" xfId="0" applyFont="1" applyFill="1" applyBorder="1" applyAlignment="1">
      <alignment horizontal="left"/>
    </xf>
    <xf numFmtId="0" fontId="85" fillId="26" borderId="97" xfId="0" applyFont="1" applyFill="1" applyBorder="1" applyAlignment="1">
      <alignment horizontal="left"/>
    </xf>
    <xf numFmtId="0" fontId="85" fillId="26" borderId="78" xfId="0" applyFont="1" applyFill="1" applyBorder="1" applyAlignment="1">
      <alignment horizontal="left"/>
    </xf>
    <xf numFmtId="0" fontId="85" fillId="26" borderId="99" xfId="0" applyFont="1" applyFill="1" applyBorder="1" applyAlignment="1">
      <alignment horizontal="right"/>
    </xf>
    <xf numFmtId="0" fontId="85" fillId="26" borderId="82" xfId="0" applyFont="1" applyFill="1" applyBorder="1" applyAlignment="1">
      <alignment horizontal="right"/>
    </xf>
    <xf numFmtId="0" fontId="85" fillId="26" borderId="83" xfId="0" applyFont="1" applyFill="1" applyBorder="1" applyAlignment="1">
      <alignment horizontal="right"/>
    </xf>
    <xf numFmtId="0" fontId="26" fillId="0" borderId="15" xfId="0" applyFont="1" applyFill="1" applyBorder="1" applyAlignment="1">
      <alignment horizontal="center" vertical="center"/>
    </xf>
    <xf numFmtId="0" fontId="23" fillId="44" borderId="1" xfId="0" applyFont="1" applyFill="1" applyBorder="1" applyAlignment="1">
      <alignment horizontal="right"/>
    </xf>
    <xf numFmtId="0" fontId="23" fillId="44" borderId="2" xfId="0" applyFont="1" applyFill="1" applyBorder="1" applyAlignment="1">
      <alignment horizontal="right"/>
    </xf>
    <xf numFmtId="0" fontId="23" fillId="44" borderId="3" xfId="0" applyFont="1" applyFill="1" applyBorder="1" applyAlignment="1">
      <alignment horizontal="right"/>
    </xf>
    <xf numFmtId="0" fontId="1" fillId="66" borderId="9" xfId="0" applyFont="1" applyFill="1" applyBorder="1" applyAlignment="1">
      <alignment horizontal="center" vertical="center" wrapText="1"/>
    </xf>
    <xf numFmtId="0" fontId="47" fillId="69" borderId="14" xfId="0" applyFont="1" applyFill="1" applyBorder="1" applyAlignment="1">
      <alignment horizontal="center" vertical="center" wrapText="1"/>
    </xf>
    <xf numFmtId="0" fontId="47" fillId="69" borderId="52" xfId="0" applyFont="1" applyFill="1" applyBorder="1" applyAlignment="1">
      <alignment horizontal="center" vertical="center" wrapText="1"/>
    </xf>
    <xf numFmtId="0" fontId="47" fillId="69" borderId="53" xfId="0" applyFont="1" applyFill="1" applyBorder="1" applyAlignment="1">
      <alignment horizontal="center" vertical="center" wrapText="1"/>
    </xf>
    <xf numFmtId="0" fontId="47" fillId="69" borderId="15" xfId="0" applyFont="1" applyFill="1" applyBorder="1" applyAlignment="1">
      <alignment horizontal="center" vertical="center" wrapText="1"/>
    </xf>
    <xf numFmtId="0" fontId="47" fillId="69" borderId="0" xfId="0" applyFont="1" applyFill="1" applyBorder="1" applyAlignment="1">
      <alignment horizontal="center" vertical="center" wrapText="1"/>
    </xf>
    <xf numFmtId="0" fontId="47" fillId="69" borderId="41" xfId="0" applyFont="1" applyFill="1" applyBorder="1" applyAlignment="1">
      <alignment horizontal="center" vertical="center" wrapText="1"/>
    </xf>
    <xf numFmtId="0" fontId="18" fillId="0" borderId="5" xfId="0" applyFont="1" applyFill="1" applyBorder="1" applyAlignment="1">
      <alignment horizontal="left" vertical="center"/>
    </xf>
    <xf numFmtId="0" fontId="18" fillId="0" borderId="0" xfId="0" applyFont="1" applyFill="1" applyBorder="1" applyAlignment="1">
      <alignment horizontal="left" vertical="center"/>
    </xf>
    <xf numFmtId="0" fontId="18" fillId="0" borderId="88" xfId="0" applyFont="1" applyFill="1" applyBorder="1" applyAlignment="1">
      <alignment horizontal="left" vertical="center"/>
    </xf>
    <xf numFmtId="0" fontId="85" fillId="44" borderId="96" xfId="0" applyFont="1" applyFill="1" applyBorder="1" applyAlignment="1">
      <alignment horizontal="right"/>
    </xf>
    <xf numFmtId="0" fontId="85" fillId="44" borderId="97" xfId="0" applyFont="1" applyFill="1" applyBorder="1" applyAlignment="1">
      <alignment horizontal="right"/>
    </xf>
    <xf numFmtId="0" fontId="85" fillId="44" borderId="78" xfId="0" applyFont="1" applyFill="1" applyBorder="1" applyAlignment="1">
      <alignment horizontal="right"/>
    </xf>
    <xf numFmtId="0" fontId="64" fillId="0" borderId="0" xfId="0" applyFont="1" applyBorder="1" applyAlignment="1"/>
    <xf numFmtId="0" fontId="64" fillId="9" borderId="0" xfId="0" applyFont="1" applyFill="1" applyBorder="1" applyAlignment="1"/>
    <xf numFmtId="0" fontId="72" fillId="0" borderId="9" xfId="0" applyFont="1" applyFill="1" applyBorder="1" applyAlignment="1">
      <alignment horizontal="center" vertical="center" textRotation="90"/>
    </xf>
    <xf numFmtId="49" fontId="37" fillId="0" borderId="9" xfId="0" applyNumberFormat="1" applyFont="1" applyFill="1" applyBorder="1" applyAlignment="1">
      <alignment horizontal="left" vertical="center" wrapText="1"/>
    </xf>
    <xf numFmtId="49" fontId="37" fillId="0" borderId="22" xfId="0" applyNumberFormat="1" applyFont="1" applyFill="1" applyBorder="1" applyAlignment="1">
      <alignment horizontal="left" vertical="center" wrapText="1"/>
    </xf>
    <xf numFmtId="49" fontId="40" fillId="0" borderId="9"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114" fillId="50" borderId="96" xfId="0" applyFont="1" applyFill="1" applyBorder="1" applyAlignment="1">
      <alignment horizontal="right" vertical="center"/>
    </xf>
    <xf numFmtId="0" fontId="146" fillId="50" borderId="97" xfId="0" applyFont="1" applyFill="1" applyBorder="1" applyAlignment="1">
      <alignment horizontal="right" vertical="center"/>
    </xf>
    <xf numFmtId="0" fontId="146" fillId="50" borderId="78" xfId="0" applyFont="1" applyFill="1" applyBorder="1" applyAlignment="1">
      <alignment horizontal="right" vertical="center"/>
    </xf>
    <xf numFmtId="9" fontId="144" fillId="15" borderId="35" xfId="0" applyNumberFormat="1" applyFont="1" applyFill="1" applyBorder="1" applyAlignment="1">
      <alignment horizontal="center" vertical="center"/>
    </xf>
    <xf numFmtId="9" fontId="144" fillId="15" borderId="36" xfId="0" applyNumberFormat="1" applyFont="1" applyFill="1" applyBorder="1" applyAlignment="1">
      <alignment horizontal="center" vertical="center"/>
    </xf>
    <xf numFmtId="0" fontId="114" fillId="50" borderId="96" xfId="0" applyFont="1" applyFill="1" applyBorder="1" applyAlignment="1">
      <alignment horizontal="right"/>
    </xf>
    <xf numFmtId="0" fontId="146" fillId="50" borderId="97" xfId="0" applyFont="1" applyFill="1" applyBorder="1" applyAlignment="1">
      <alignment horizontal="right"/>
    </xf>
    <xf numFmtId="0" fontId="146" fillId="50" borderId="78" xfId="0" applyFont="1" applyFill="1" applyBorder="1" applyAlignment="1">
      <alignment horizontal="right"/>
    </xf>
    <xf numFmtId="0" fontId="85" fillId="45" borderId="96" xfId="0" applyFont="1" applyFill="1" applyBorder="1" applyAlignment="1">
      <alignment horizontal="left"/>
    </xf>
    <xf numFmtId="0" fontId="85" fillId="45" borderId="97" xfId="0" applyFont="1" applyFill="1" applyBorder="1" applyAlignment="1">
      <alignment horizontal="left"/>
    </xf>
    <xf numFmtId="0" fontId="85" fillId="45" borderId="78" xfId="0" applyFont="1" applyFill="1" applyBorder="1" applyAlignment="1">
      <alignment horizontal="left"/>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9" fontId="37" fillId="0" borderId="35" xfId="0" applyNumberFormat="1" applyFont="1" applyFill="1" applyBorder="1" applyAlignment="1">
      <alignment horizontal="left" vertical="top" wrapText="1" readingOrder="1"/>
    </xf>
    <xf numFmtId="9" fontId="37" fillId="0" borderId="24" xfId="0" applyNumberFormat="1" applyFont="1" applyFill="1" applyBorder="1" applyAlignment="1">
      <alignment horizontal="left" vertical="top" wrapText="1" readingOrder="1"/>
    </xf>
    <xf numFmtId="9" fontId="37" fillId="0" borderId="44" xfId="0" applyNumberFormat="1" applyFont="1" applyFill="1" applyBorder="1" applyAlignment="1">
      <alignment horizontal="left" vertical="top" wrapText="1" readingOrder="1"/>
    </xf>
    <xf numFmtId="0" fontId="180" fillId="22" borderId="96" xfId="0" applyFont="1" applyFill="1" applyBorder="1" applyAlignment="1">
      <alignment horizontal="right"/>
    </xf>
    <xf numFmtId="0" fontId="180" fillId="22" borderId="97" xfId="0" applyFont="1" applyFill="1" applyBorder="1" applyAlignment="1">
      <alignment horizontal="right"/>
    </xf>
    <xf numFmtId="0" fontId="180" fillId="22" borderId="78" xfId="0" applyFont="1" applyFill="1" applyBorder="1" applyAlignment="1">
      <alignment horizontal="right"/>
    </xf>
    <xf numFmtId="0" fontId="85" fillId="48" borderId="96" xfId="0" applyFont="1" applyFill="1" applyBorder="1" applyAlignment="1">
      <alignment horizontal="left" vertical="center"/>
    </xf>
    <xf numFmtId="0" fontId="85" fillId="48" borderId="97" xfId="0" applyFont="1" applyFill="1" applyBorder="1" applyAlignment="1">
      <alignment horizontal="left" vertical="center"/>
    </xf>
    <xf numFmtId="0" fontId="85" fillId="48" borderId="78" xfId="0" applyFont="1" applyFill="1" applyBorder="1" applyAlignment="1">
      <alignment horizontal="left" vertical="center"/>
    </xf>
    <xf numFmtId="0" fontId="40" fillId="0" borderId="5" xfId="0" applyFont="1" applyFill="1" applyBorder="1" applyAlignment="1">
      <alignment wrapText="1"/>
    </xf>
    <xf numFmtId="0" fontId="40" fillId="0" borderId="0" xfId="0" applyFont="1" applyFill="1" applyBorder="1" applyAlignment="1">
      <alignment wrapText="1"/>
    </xf>
    <xf numFmtId="0" fontId="40" fillId="0" borderId="4" xfId="0" applyFont="1" applyFill="1" applyBorder="1" applyAlignment="1">
      <alignment wrapText="1"/>
    </xf>
    <xf numFmtId="0" fontId="87" fillId="66" borderId="9" xfId="0" applyFont="1" applyFill="1" applyBorder="1" applyAlignment="1">
      <alignment horizontal="center" vertical="center" wrapText="1"/>
    </xf>
    <xf numFmtId="0" fontId="173" fillId="0" borderId="0" xfId="0" applyFont="1" applyFill="1" applyBorder="1" applyAlignment="1">
      <alignment horizontal="center" vertical="center" wrapText="1"/>
    </xf>
    <xf numFmtId="0" fontId="177" fillId="69" borderId="5" xfId="0" applyFont="1" applyFill="1" applyBorder="1" applyAlignment="1">
      <alignment horizontal="center" vertical="center" wrapText="1"/>
    </xf>
    <xf numFmtId="0" fontId="177" fillId="69" borderId="0" xfId="0" applyFont="1" applyFill="1" applyBorder="1" applyAlignment="1">
      <alignment horizontal="center" vertical="center" wrapText="1"/>
    </xf>
    <xf numFmtId="0" fontId="177" fillId="69" borderId="4" xfId="0" applyFont="1" applyFill="1" applyBorder="1" applyAlignment="1">
      <alignment horizontal="center" vertical="center" wrapText="1"/>
    </xf>
    <xf numFmtId="0" fontId="172" fillId="81" borderId="96" xfId="0" applyFont="1" applyFill="1" applyBorder="1" applyAlignment="1">
      <alignment horizontal="left" vertical="center"/>
    </xf>
    <xf numFmtId="0" fontId="172" fillId="81" borderId="97" xfId="0" applyFont="1" applyFill="1" applyBorder="1" applyAlignment="1">
      <alignment horizontal="left" vertical="center"/>
    </xf>
    <xf numFmtId="0" fontId="172" fillId="81" borderId="78" xfId="0" applyFont="1" applyFill="1" applyBorder="1" applyAlignment="1">
      <alignment horizontal="left" vertical="center"/>
    </xf>
    <xf numFmtId="0" fontId="114" fillId="0" borderId="0" xfId="0" applyFont="1" applyFill="1" applyBorder="1" applyAlignment="1">
      <alignment horizontal="center" vertical="center"/>
    </xf>
    <xf numFmtId="0" fontId="87" fillId="9" borderId="9" xfId="0" applyFont="1" applyFill="1" applyBorder="1" applyAlignment="1">
      <alignment horizontal="center" vertical="center" wrapText="1"/>
    </xf>
    <xf numFmtId="9" fontId="150" fillId="9" borderId="35" xfId="0" applyNumberFormat="1" applyFont="1" applyFill="1" applyBorder="1" applyAlignment="1">
      <alignment horizontal="center" vertical="center"/>
    </xf>
    <xf numFmtId="9" fontId="150" fillId="9" borderId="36" xfId="0" applyNumberFormat="1" applyFont="1" applyFill="1" applyBorder="1" applyAlignment="1">
      <alignment horizontal="center" vertical="center"/>
    </xf>
  </cellXfs>
  <cellStyles count="5">
    <cellStyle name="Hyperlink" xfId="4" builtinId="8"/>
    <cellStyle name="Normal" xfId="0" builtinId="0"/>
    <cellStyle name="Normal 2" xfId="1"/>
    <cellStyle name="Normal 3" xfId="2"/>
    <cellStyle name="Normal 4" xfId="3"/>
  </cellStyles>
  <dxfs count="0"/>
  <tableStyles count="0" defaultTableStyle="TableStyleMedium9" defaultPivotStyle="PivotStyleLight16"/>
  <colors>
    <mruColors>
      <color rgb="FFF8FCC8"/>
      <color rgb="FF000000"/>
      <color rgb="FFFFFF99"/>
      <color rgb="FFFF00FF"/>
      <color rgb="FFF8EAAE"/>
      <color rgb="FFE7D06F"/>
      <color rgb="FF00CC00"/>
      <color rgb="FFB4F70D"/>
      <color rgb="FFEE7816"/>
      <color rgb="FFDABD0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'Summary-T2'!$B$8:$B$11</c:f>
              <c:strCache>
                <c:ptCount val="4"/>
                <c:pt idx="0">
                  <c:v>Settlement Type:  Farming</c:v>
                </c:pt>
                <c:pt idx="1">
                  <c:v>Settlement Type:  Urban</c:v>
                </c:pt>
                <c:pt idx="2">
                  <c:v>Settlement Type:  Rural</c:v>
                </c:pt>
                <c:pt idx="3">
                  <c:v>Public Amneties Consumer Types</c:v>
                </c:pt>
              </c:strCache>
            </c:strRef>
          </c:cat>
          <c:val>
            <c:numRef>
              <c:f>'Summary-T2'!$C$8:$C$11</c:f>
              <c:numCache>
                <c:formatCode>0%</c:formatCode>
                <c:ptCount val="4"/>
                <c:pt idx="0">
                  <c:v>0.6</c:v>
                </c:pt>
                <c:pt idx="1">
                  <c:v>0.6</c:v>
                </c:pt>
                <c:pt idx="2">
                  <c:v>0.6</c:v>
                </c:pt>
                <c:pt idx="3">
                  <c:v>0.66923076923076918</c:v>
                </c:pt>
              </c:numCache>
            </c:numRef>
          </c:val>
        </c:ser>
        <c:ser>
          <c:idx val="1"/>
          <c:order val="1"/>
          <c:cat>
            <c:strRef>
              <c:f>'Summary-T2'!$B$8:$B$11</c:f>
              <c:strCache>
                <c:ptCount val="4"/>
                <c:pt idx="0">
                  <c:v>Settlement Type:  Farming</c:v>
                </c:pt>
                <c:pt idx="1">
                  <c:v>Settlement Type:  Urban</c:v>
                </c:pt>
                <c:pt idx="2">
                  <c:v>Settlement Type:  Rural</c:v>
                </c:pt>
                <c:pt idx="3">
                  <c:v>Public Amneties Consumer Types</c:v>
                </c:pt>
              </c:strCache>
            </c:strRef>
          </c:cat>
          <c:val>
            <c:numRef>
              <c:f>'Summary-T2'!$D$8:$D$11</c:f>
              <c:numCache>
                <c:formatCode>0%</c:formatCode>
                <c:ptCount val="4"/>
                <c:pt idx="0">
                  <c:v>0.6</c:v>
                </c:pt>
                <c:pt idx="1">
                  <c:v>0.6</c:v>
                </c:pt>
                <c:pt idx="2">
                  <c:v>0.6</c:v>
                </c:pt>
                <c:pt idx="3">
                  <c:v>0.73846153846153839</c:v>
                </c:pt>
              </c:numCache>
            </c:numRef>
          </c:val>
        </c:ser>
        <c:dLbls>
          <c:showLegendKey val="0"/>
          <c:showVal val="0"/>
          <c:showCatName val="0"/>
          <c:showSerName val="0"/>
          <c:showPercent val="0"/>
          <c:showBubbleSize val="0"/>
        </c:dLbls>
        <c:axId val="42101760"/>
        <c:axId val="42279680"/>
      </c:radarChart>
      <c:catAx>
        <c:axId val="42101760"/>
        <c:scaling>
          <c:orientation val="minMax"/>
        </c:scaling>
        <c:delete val="0"/>
        <c:axPos val="b"/>
        <c:majorGridlines/>
        <c:majorTickMark val="out"/>
        <c:minorTickMark val="none"/>
        <c:tickLblPos val="nextTo"/>
        <c:txPr>
          <a:bodyPr/>
          <a:lstStyle/>
          <a:p>
            <a:pPr>
              <a:defRPr lang="en-ZA"/>
            </a:pPr>
            <a:endParaRPr lang="en-US"/>
          </a:p>
        </c:txPr>
        <c:crossAx val="42279680"/>
        <c:crosses val="autoZero"/>
        <c:auto val="1"/>
        <c:lblAlgn val="ctr"/>
        <c:lblOffset val="100"/>
        <c:noMultiLvlLbl val="0"/>
      </c:catAx>
      <c:valAx>
        <c:axId val="4227968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42101760"/>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'Summary-T10'!$G$7:$G$11</c:f>
              <c:numCache>
                <c:formatCode>0%</c:formatCode>
                <c:ptCount val="5"/>
                <c:pt idx="0">
                  <c:v>0</c:v>
                </c:pt>
                <c:pt idx="1">
                  <c:v>0.4</c:v>
                </c:pt>
                <c:pt idx="2">
                  <c:v>0.6</c:v>
                </c:pt>
                <c:pt idx="3">
                  <c:v>0</c:v>
                </c:pt>
                <c:pt idx="4">
                  <c:v>0.56521739130434778</c:v>
                </c:pt>
              </c:numCache>
            </c:numRef>
          </c:val>
        </c:ser>
        <c:ser>
          <c:idx val="1"/>
          <c:order val="1"/>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'Summary-T10'!$H$7:$H$11</c:f>
              <c:numCache>
                <c:formatCode>0%</c:formatCode>
                <c:ptCount val="5"/>
                <c:pt idx="0">
                  <c:v>0</c:v>
                </c:pt>
                <c:pt idx="1">
                  <c:v>0.4</c:v>
                </c:pt>
                <c:pt idx="2">
                  <c:v>0.6</c:v>
                </c:pt>
                <c:pt idx="3">
                  <c:v>0</c:v>
                </c:pt>
                <c:pt idx="4">
                  <c:v>0.57391304347826089</c:v>
                </c:pt>
              </c:numCache>
            </c:numRef>
          </c:val>
        </c:ser>
        <c:ser>
          <c:idx val="2"/>
          <c:order val="2"/>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'Summary-T10'!$I$7:$I$11</c:f>
              <c:numCache>
                <c:formatCode>0%</c:formatCode>
                <c:ptCount val="5"/>
                <c:pt idx="0">
                  <c:v>0.6</c:v>
                </c:pt>
                <c:pt idx="1">
                  <c:v>0.4</c:v>
                </c:pt>
                <c:pt idx="2">
                  <c:v>0.6</c:v>
                </c:pt>
                <c:pt idx="3">
                  <c:v>0.6</c:v>
                </c:pt>
                <c:pt idx="4">
                  <c:v>0.6</c:v>
                </c:pt>
              </c:numCache>
            </c:numRef>
          </c:val>
        </c:ser>
        <c:ser>
          <c:idx val="3"/>
          <c:order val="3"/>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'Summary-T10'!$J$7:$J$11</c:f>
              <c:numCache>
                <c:formatCode>0%</c:formatCode>
                <c:ptCount val="5"/>
                <c:pt idx="0">
                  <c:v>0.4</c:v>
                </c:pt>
                <c:pt idx="1">
                  <c:v>0.4</c:v>
                </c:pt>
                <c:pt idx="2">
                  <c:v>0.4</c:v>
                </c:pt>
                <c:pt idx="3">
                  <c:v>0.4</c:v>
                </c:pt>
                <c:pt idx="4">
                  <c:v>0.4</c:v>
                </c:pt>
              </c:numCache>
            </c:numRef>
          </c:val>
        </c:ser>
        <c:dLbls>
          <c:showLegendKey val="0"/>
          <c:showVal val="0"/>
          <c:showCatName val="0"/>
          <c:showSerName val="0"/>
          <c:showPercent val="0"/>
          <c:showBubbleSize val="0"/>
        </c:dLbls>
        <c:axId val="113085056"/>
        <c:axId val="110899584"/>
      </c:radarChart>
      <c:catAx>
        <c:axId val="113085056"/>
        <c:scaling>
          <c:orientation val="minMax"/>
        </c:scaling>
        <c:delete val="0"/>
        <c:axPos val="b"/>
        <c:majorGridlines/>
        <c:majorTickMark val="out"/>
        <c:minorTickMark val="none"/>
        <c:tickLblPos val="nextTo"/>
        <c:txPr>
          <a:bodyPr/>
          <a:lstStyle/>
          <a:p>
            <a:pPr>
              <a:defRPr lang="en-ZA"/>
            </a:pPr>
            <a:endParaRPr lang="en-US"/>
          </a:p>
        </c:txPr>
        <c:crossAx val="110899584"/>
        <c:crosses val="autoZero"/>
        <c:auto val="1"/>
        <c:lblAlgn val="ctr"/>
        <c:lblOffset val="100"/>
        <c:noMultiLvlLbl val="0"/>
      </c:catAx>
      <c:valAx>
        <c:axId val="110899584"/>
        <c:scaling>
          <c:orientation val="minMax"/>
        </c:scaling>
        <c:delete val="0"/>
        <c:axPos val="l"/>
        <c:majorGridlines/>
        <c:numFmt formatCode="0%" sourceLinked="1"/>
        <c:majorTickMark val="cross"/>
        <c:minorTickMark val="none"/>
        <c:tickLblPos val="nextTo"/>
        <c:txPr>
          <a:bodyPr/>
          <a:lstStyle/>
          <a:p>
            <a:pPr>
              <a:defRPr lang="en-ZA"/>
            </a:pPr>
            <a:endParaRPr lang="en-US"/>
          </a:p>
        </c:txPr>
        <c:crossAx val="113085056"/>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'Summary-T11'!$G$7:$G$12</c:f>
              <c:numCache>
                <c:formatCode>0%</c:formatCode>
                <c:ptCount val="6"/>
                <c:pt idx="0">
                  <c:v>0.6</c:v>
                </c:pt>
                <c:pt idx="1">
                  <c:v>0.3</c:v>
                </c:pt>
                <c:pt idx="2">
                  <c:v>0.6</c:v>
                </c:pt>
                <c:pt idx="3">
                  <c:v>0.6</c:v>
                </c:pt>
                <c:pt idx="4">
                  <c:v>0.6</c:v>
                </c:pt>
                <c:pt idx="5">
                  <c:v>0</c:v>
                </c:pt>
              </c:numCache>
            </c:numRef>
          </c:val>
        </c:ser>
        <c:ser>
          <c:idx val="1"/>
          <c:order val="1"/>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'Summary-T11'!$H$7:$H$12</c:f>
              <c:numCache>
                <c:formatCode>0%</c:formatCode>
                <c:ptCount val="6"/>
                <c:pt idx="0">
                  <c:v>0.6</c:v>
                </c:pt>
                <c:pt idx="1">
                  <c:v>0.3</c:v>
                </c:pt>
                <c:pt idx="2">
                  <c:v>0.6</c:v>
                </c:pt>
                <c:pt idx="3">
                  <c:v>0.6</c:v>
                </c:pt>
                <c:pt idx="4">
                  <c:v>0.6</c:v>
                </c:pt>
                <c:pt idx="5">
                  <c:v>0</c:v>
                </c:pt>
              </c:numCache>
            </c:numRef>
          </c:val>
        </c:ser>
        <c:ser>
          <c:idx val="2"/>
          <c:order val="2"/>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'Summary-T11'!$I$7:$I$12</c:f>
              <c:numCache>
                <c:formatCode>0%</c:formatCode>
                <c:ptCount val="6"/>
                <c:pt idx="0">
                  <c:v>0.6</c:v>
                </c:pt>
                <c:pt idx="1">
                  <c:v>0.3</c:v>
                </c:pt>
                <c:pt idx="2">
                  <c:v>0.6</c:v>
                </c:pt>
                <c:pt idx="3">
                  <c:v>0.6</c:v>
                </c:pt>
                <c:pt idx="4">
                  <c:v>0.6</c:v>
                </c:pt>
                <c:pt idx="5">
                  <c:v>0</c:v>
                </c:pt>
              </c:numCache>
            </c:numRef>
          </c:val>
        </c:ser>
        <c:ser>
          <c:idx val="3"/>
          <c:order val="3"/>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'Summary-T11'!$J$7:$J$12</c:f>
              <c:numCache>
                <c:formatCode>0%</c:formatCode>
                <c:ptCount val="6"/>
                <c:pt idx="0">
                  <c:v>0.4</c:v>
                </c:pt>
                <c:pt idx="1">
                  <c:v>0.2</c:v>
                </c:pt>
                <c:pt idx="2">
                  <c:v>0.4</c:v>
                </c:pt>
                <c:pt idx="3">
                  <c:v>0.4</c:v>
                </c:pt>
                <c:pt idx="4">
                  <c:v>0.4</c:v>
                </c:pt>
                <c:pt idx="5">
                  <c:v>0</c:v>
                </c:pt>
              </c:numCache>
            </c:numRef>
          </c:val>
        </c:ser>
        <c:dLbls>
          <c:showLegendKey val="0"/>
          <c:showVal val="0"/>
          <c:showCatName val="0"/>
          <c:showSerName val="0"/>
          <c:showPercent val="0"/>
          <c:showBubbleSize val="0"/>
        </c:dLbls>
        <c:axId val="112548480"/>
        <c:axId val="113529216"/>
      </c:radarChart>
      <c:catAx>
        <c:axId val="112548480"/>
        <c:scaling>
          <c:orientation val="minMax"/>
        </c:scaling>
        <c:delete val="0"/>
        <c:axPos val="b"/>
        <c:majorGridlines/>
        <c:majorTickMark val="out"/>
        <c:minorTickMark val="none"/>
        <c:tickLblPos val="nextTo"/>
        <c:txPr>
          <a:bodyPr/>
          <a:lstStyle/>
          <a:p>
            <a:pPr>
              <a:defRPr lang="en-ZA"/>
            </a:pPr>
            <a:endParaRPr lang="en-US"/>
          </a:p>
        </c:txPr>
        <c:crossAx val="113529216"/>
        <c:crosses val="autoZero"/>
        <c:auto val="1"/>
        <c:lblAlgn val="ctr"/>
        <c:lblOffset val="100"/>
        <c:noMultiLvlLbl val="0"/>
      </c:catAx>
      <c:valAx>
        <c:axId val="113529216"/>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12548480"/>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466" l="0.70000000000000062" r="0.70000000000000062" t="0.750000000000004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'Summary-T12'!$D$7:$D$10</c:f>
              <c:numCache>
                <c:formatCode>0%</c:formatCode>
                <c:ptCount val="4"/>
                <c:pt idx="0">
                  <c:v>0.6</c:v>
                </c:pt>
                <c:pt idx="1">
                  <c:v>0.51428571428571435</c:v>
                </c:pt>
                <c:pt idx="2">
                  <c:v>0.34285714285714286</c:v>
                </c:pt>
                <c:pt idx="3">
                  <c:v>0.24</c:v>
                </c:pt>
              </c:numCache>
            </c:numRef>
          </c:val>
        </c:ser>
        <c:ser>
          <c:idx val="1"/>
          <c:order val="1"/>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'Summary-T12'!$E$7:$E$10</c:f>
              <c:numCache>
                <c:formatCode>0%</c:formatCode>
                <c:ptCount val="4"/>
                <c:pt idx="0">
                  <c:v>0.6</c:v>
                </c:pt>
                <c:pt idx="1">
                  <c:v>0.51428571428571435</c:v>
                </c:pt>
                <c:pt idx="2">
                  <c:v>0.34285714285714286</c:v>
                </c:pt>
                <c:pt idx="3">
                  <c:v>0.24</c:v>
                </c:pt>
              </c:numCache>
            </c:numRef>
          </c:val>
        </c:ser>
        <c:ser>
          <c:idx val="2"/>
          <c:order val="2"/>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'Summary-T12'!$F$7:$F$10</c:f>
              <c:numCache>
                <c:formatCode>0%</c:formatCode>
                <c:ptCount val="4"/>
                <c:pt idx="0">
                  <c:v>0.6</c:v>
                </c:pt>
                <c:pt idx="1">
                  <c:v>0.6</c:v>
                </c:pt>
                <c:pt idx="2">
                  <c:v>0.6</c:v>
                </c:pt>
                <c:pt idx="3">
                  <c:v>0.6</c:v>
                </c:pt>
              </c:numCache>
            </c:numRef>
          </c:val>
        </c:ser>
        <c:ser>
          <c:idx val="3"/>
          <c:order val="3"/>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'Summary-T12'!$G$7:$G$10</c:f>
              <c:numCache>
                <c:formatCode>0%</c:formatCode>
                <c:ptCount val="4"/>
                <c:pt idx="0">
                  <c:v>0.4</c:v>
                </c:pt>
                <c:pt idx="1">
                  <c:v>0.4</c:v>
                </c:pt>
                <c:pt idx="2">
                  <c:v>0.4</c:v>
                </c:pt>
                <c:pt idx="3">
                  <c:v>0.4</c:v>
                </c:pt>
              </c:numCache>
            </c:numRef>
          </c:val>
        </c:ser>
        <c:dLbls>
          <c:showLegendKey val="0"/>
          <c:showVal val="0"/>
          <c:showCatName val="0"/>
          <c:showSerName val="0"/>
          <c:showPercent val="0"/>
          <c:showBubbleSize val="0"/>
        </c:dLbls>
        <c:axId val="112326528"/>
        <c:axId val="112328064"/>
      </c:radarChart>
      <c:catAx>
        <c:axId val="112326528"/>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12328064"/>
        <c:crosses val="autoZero"/>
        <c:auto val="1"/>
        <c:lblAlgn val="ctr"/>
        <c:lblOffset val="100"/>
        <c:noMultiLvlLbl val="0"/>
      </c:catAx>
      <c:valAx>
        <c:axId val="112328064"/>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12326528"/>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866" l="0.70000000000000062" r="0.70000000000000062" t="0.75000000000000866"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'BAR-LEGEND-STATUS'!$D$7:$D$17</c:f>
              <c:numCache>
                <c:formatCode>0%</c:formatCode>
                <c:ptCount val="11"/>
                <c:pt idx="0">
                  <c:v>0.61730769230769222</c:v>
                </c:pt>
                <c:pt idx="1">
                  <c:v>0.6</c:v>
                </c:pt>
                <c:pt idx="2">
                  <c:v>0.37472222222222218</c:v>
                </c:pt>
                <c:pt idx="3">
                  <c:v>0.34702380952380946</c:v>
                </c:pt>
                <c:pt idx="4">
                  <c:v>0.43012500000000004</c:v>
                </c:pt>
                <c:pt idx="5">
                  <c:v>0.53125</c:v>
                </c:pt>
                <c:pt idx="6">
                  <c:v>0.33333333333333331</c:v>
                </c:pt>
                <c:pt idx="7">
                  <c:v>0.21714285714285714</c:v>
                </c:pt>
                <c:pt idx="8">
                  <c:v>0.31304347826086953</c:v>
                </c:pt>
                <c:pt idx="9">
                  <c:v>0.45</c:v>
                </c:pt>
                <c:pt idx="10">
                  <c:v>0.42428571428571432</c:v>
                </c:pt>
              </c:numCache>
            </c:numRef>
          </c:val>
        </c:ser>
        <c:ser>
          <c:idx val="1"/>
          <c:order val="1"/>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'BAR-LEGEND-STATUS'!$E$7:$E$17</c:f>
              <c:numCache>
                <c:formatCode>0%</c:formatCode>
                <c:ptCount val="11"/>
                <c:pt idx="0">
                  <c:v>0.63461538461538458</c:v>
                </c:pt>
                <c:pt idx="1">
                  <c:v>0.6</c:v>
                </c:pt>
                <c:pt idx="2">
                  <c:v>0.38833333333333336</c:v>
                </c:pt>
                <c:pt idx="3">
                  <c:v>0.36428571428571432</c:v>
                </c:pt>
                <c:pt idx="4">
                  <c:v>0.5</c:v>
                </c:pt>
                <c:pt idx="5">
                  <c:v>0.6</c:v>
                </c:pt>
                <c:pt idx="6">
                  <c:v>0.33333333333333331</c:v>
                </c:pt>
                <c:pt idx="7">
                  <c:v>0.21714285714285714</c:v>
                </c:pt>
                <c:pt idx="8">
                  <c:v>0.31478260869565217</c:v>
                </c:pt>
                <c:pt idx="9">
                  <c:v>0.45</c:v>
                </c:pt>
                <c:pt idx="10">
                  <c:v>0.42428571428571432</c:v>
                </c:pt>
              </c:numCache>
            </c:numRef>
          </c:val>
        </c:ser>
        <c:ser>
          <c:idx val="2"/>
          <c:order val="2"/>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'BAR-LEGEND-STATUS'!$F$7:$F$17</c:f>
              <c:numCache>
                <c:formatCode>0%</c:formatCode>
                <c:ptCount val="11"/>
                <c:pt idx="1">
                  <c:v>0.6</c:v>
                </c:pt>
                <c:pt idx="3">
                  <c:v>0.59428571428571431</c:v>
                </c:pt>
                <c:pt idx="4">
                  <c:v>0.6</c:v>
                </c:pt>
                <c:pt idx="5">
                  <c:v>0.6</c:v>
                </c:pt>
                <c:pt idx="6">
                  <c:v>0.6</c:v>
                </c:pt>
                <c:pt idx="7">
                  <c:v>0.57000000000000006</c:v>
                </c:pt>
                <c:pt idx="8">
                  <c:v>0.55999999999999994</c:v>
                </c:pt>
                <c:pt idx="9">
                  <c:v>0.44999999999999996</c:v>
                </c:pt>
                <c:pt idx="10">
                  <c:v>0.6</c:v>
                </c:pt>
              </c:numCache>
            </c:numRef>
          </c:val>
        </c:ser>
        <c:ser>
          <c:idx val="3"/>
          <c:order val="3"/>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'BAR-LEGEND-STATUS'!$G$7:$G$17</c:f>
              <c:numCache>
                <c:formatCode>0%</c:formatCode>
                <c:ptCount val="11"/>
                <c:pt idx="1">
                  <c:v>0.39999999999999997</c:v>
                </c:pt>
                <c:pt idx="3">
                  <c:v>0.3961904761904762</c:v>
                </c:pt>
                <c:pt idx="4">
                  <c:v>0.4</c:v>
                </c:pt>
                <c:pt idx="5">
                  <c:v>0.39999999999999997</c:v>
                </c:pt>
                <c:pt idx="6">
                  <c:v>0.4</c:v>
                </c:pt>
                <c:pt idx="7">
                  <c:v>0.51333333333333331</c:v>
                </c:pt>
                <c:pt idx="8">
                  <c:v>0.4</c:v>
                </c:pt>
                <c:pt idx="9">
                  <c:v>0.30000000000000004</c:v>
                </c:pt>
                <c:pt idx="10">
                  <c:v>0.4</c:v>
                </c:pt>
              </c:numCache>
            </c:numRef>
          </c:val>
        </c:ser>
        <c:dLbls>
          <c:showLegendKey val="0"/>
          <c:showVal val="0"/>
          <c:showCatName val="0"/>
          <c:showSerName val="0"/>
          <c:showPercent val="0"/>
          <c:showBubbleSize val="0"/>
        </c:dLbls>
        <c:axId val="113694592"/>
        <c:axId val="113696128"/>
      </c:radarChart>
      <c:catAx>
        <c:axId val="113694592"/>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13696128"/>
        <c:crosses val="autoZero"/>
        <c:auto val="1"/>
        <c:lblAlgn val="ctr"/>
        <c:lblOffset val="100"/>
        <c:noMultiLvlLbl val="0"/>
      </c:catAx>
      <c:valAx>
        <c:axId val="113696128"/>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13694592"/>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888" l="0.70000000000000062" r="0.70000000000000062" t="0.750000000000008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'Summary-T3'!$C$8:$C$16</c:f>
              <c:numCache>
                <c:formatCode>0%</c:formatCode>
                <c:ptCount val="9"/>
                <c:pt idx="0">
                  <c:v>0.6</c:v>
                </c:pt>
                <c:pt idx="1">
                  <c:v>0.6</c:v>
                </c:pt>
                <c:pt idx="2">
                  <c:v>0.6</c:v>
                </c:pt>
                <c:pt idx="3">
                  <c:v>0.6</c:v>
                </c:pt>
                <c:pt idx="4">
                  <c:v>0.6</c:v>
                </c:pt>
                <c:pt idx="5">
                  <c:v>0.6</c:v>
                </c:pt>
                <c:pt idx="6">
                  <c:v>0.6</c:v>
                </c:pt>
                <c:pt idx="7">
                  <c:v>0.6</c:v>
                </c:pt>
                <c:pt idx="8">
                  <c:v>0.6</c:v>
                </c:pt>
              </c:numCache>
            </c:numRef>
          </c:val>
        </c:ser>
        <c:ser>
          <c:idx val="1"/>
          <c:order val="1"/>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'Summary-T3'!$D$8:$D$16</c:f>
              <c:numCache>
                <c:formatCode>0%</c:formatCode>
                <c:ptCount val="9"/>
                <c:pt idx="0">
                  <c:v>0.6</c:v>
                </c:pt>
                <c:pt idx="1">
                  <c:v>0.6</c:v>
                </c:pt>
                <c:pt idx="2">
                  <c:v>0.6</c:v>
                </c:pt>
                <c:pt idx="3">
                  <c:v>0.6</c:v>
                </c:pt>
                <c:pt idx="4">
                  <c:v>0.6</c:v>
                </c:pt>
                <c:pt idx="5">
                  <c:v>0.6</c:v>
                </c:pt>
                <c:pt idx="6">
                  <c:v>0.6</c:v>
                </c:pt>
                <c:pt idx="7">
                  <c:v>0.6</c:v>
                </c:pt>
                <c:pt idx="8">
                  <c:v>0.6</c:v>
                </c:pt>
              </c:numCache>
            </c:numRef>
          </c:val>
        </c:ser>
        <c:ser>
          <c:idx val="2"/>
          <c:order val="2"/>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'Summary-T3'!$E$8:$E$16</c:f>
              <c:numCache>
                <c:formatCode>0%</c:formatCode>
                <c:ptCount val="9"/>
                <c:pt idx="0">
                  <c:v>0.6</c:v>
                </c:pt>
                <c:pt idx="1">
                  <c:v>0.6</c:v>
                </c:pt>
                <c:pt idx="2">
                  <c:v>0.6</c:v>
                </c:pt>
                <c:pt idx="3">
                  <c:v>0.6</c:v>
                </c:pt>
                <c:pt idx="4">
                  <c:v>0.6</c:v>
                </c:pt>
                <c:pt idx="5">
                  <c:v>0.6</c:v>
                </c:pt>
                <c:pt idx="6">
                  <c:v>0.6</c:v>
                </c:pt>
                <c:pt idx="7">
                  <c:v>0.6</c:v>
                </c:pt>
                <c:pt idx="8">
                  <c:v>0.6</c:v>
                </c:pt>
              </c:numCache>
            </c:numRef>
          </c:val>
        </c:ser>
        <c:ser>
          <c:idx val="3"/>
          <c:order val="3"/>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'Summary-T3'!$F$8:$F$16</c:f>
              <c:numCache>
                <c:formatCode>0%</c:formatCode>
                <c:ptCount val="9"/>
                <c:pt idx="0">
                  <c:v>0.4</c:v>
                </c:pt>
                <c:pt idx="1">
                  <c:v>0.4</c:v>
                </c:pt>
                <c:pt idx="2">
                  <c:v>0.4</c:v>
                </c:pt>
                <c:pt idx="3">
                  <c:v>0.4</c:v>
                </c:pt>
                <c:pt idx="4">
                  <c:v>0.4</c:v>
                </c:pt>
                <c:pt idx="5">
                  <c:v>0.4</c:v>
                </c:pt>
                <c:pt idx="6">
                  <c:v>0.4</c:v>
                </c:pt>
                <c:pt idx="7">
                  <c:v>0.4</c:v>
                </c:pt>
                <c:pt idx="8">
                  <c:v>0.4</c:v>
                </c:pt>
              </c:numCache>
            </c:numRef>
          </c:val>
        </c:ser>
        <c:dLbls>
          <c:showLegendKey val="0"/>
          <c:showVal val="0"/>
          <c:showCatName val="0"/>
          <c:showSerName val="0"/>
          <c:showPercent val="0"/>
          <c:showBubbleSize val="0"/>
        </c:dLbls>
        <c:axId val="42904192"/>
        <c:axId val="42533248"/>
      </c:radarChart>
      <c:catAx>
        <c:axId val="42904192"/>
        <c:scaling>
          <c:orientation val="minMax"/>
        </c:scaling>
        <c:delete val="0"/>
        <c:axPos val="b"/>
        <c:majorGridlines/>
        <c:majorTickMark val="out"/>
        <c:minorTickMark val="none"/>
        <c:tickLblPos val="nextTo"/>
        <c:txPr>
          <a:bodyPr/>
          <a:lstStyle/>
          <a:p>
            <a:pPr>
              <a:defRPr lang="en-ZA"/>
            </a:pPr>
            <a:endParaRPr lang="en-US"/>
          </a:p>
        </c:txPr>
        <c:crossAx val="42533248"/>
        <c:crosses val="autoZero"/>
        <c:auto val="1"/>
        <c:lblAlgn val="ctr"/>
        <c:lblOffset val="100"/>
        <c:noMultiLvlLbl val="0"/>
      </c:catAx>
      <c:valAx>
        <c:axId val="42533248"/>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42904192"/>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84906976850239"/>
          <c:y val="0.12835307071919616"/>
          <c:w val="0.42866225765055532"/>
          <c:h val="0.82575180796786263"/>
        </c:manualLayout>
      </c:layout>
      <c:radarChart>
        <c:radarStyle val="marker"/>
        <c:varyColors val="0"/>
        <c:ser>
          <c:idx val="0"/>
          <c:order val="0"/>
          <c:tx>
            <c:strRef>
              <c:f>'Summary-T4'!$C$6</c:f>
              <c:strCache>
                <c:ptCount val="1"/>
                <c:pt idx="0">
                  <c:v>SERIES 1</c:v>
                </c:pt>
              </c:strCache>
            </c:strRef>
          </c:tx>
          <c:spPr>
            <a:ln>
              <a:solidFill>
                <a:schemeClr val="tx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'Summary-T4'!$C$7:$C$12</c:f>
              <c:numCache>
                <c:formatCode>0%</c:formatCode>
                <c:ptCount val="6"/>
                <c:pt idx="0">
                  <c:v>0.6</c:v>
                </c:pt>
                <c:pt idx="1">
                  <c:v>0.52</c:v>
                </c:pt>
                <c:pt idx="2">
                  <c:v>0.3</c:v>
                </c:pt>
                <c:pt idx="3">
                  <c:v>0.12</c:v>
                </c:pt>
                <c:pt idx="4">
                  <c:v>0.20833333333333331</c:v>
                </c:pt>
                <c:pt idx="5">
                  <c:v>0.5</c:v>
                </c:pt>
              </c:numCache>
            </c:numRef>
          </c:val>
        </c:ser>
        <c:ser>
          <c:idx val="1"/>
          <c:order val="1"/>
          <c:tx>
            <c:strRef>
              <c:f>'Summary-T4'!$D$6</c:f>
              <c:strCache>
                <c:ptCount val="1"/>
                <c:pt idx="0">
                  <c:v>SERIES 2</c:v>
                </c:pt>
              </c:strCache>
            </c:strRef>
          </c:tx>
          <c:spPr>
            <a:ln>
              <a:solidFill>
                <a:schemeClr val="accent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'Summary-T4'!$D$7:$D$12</c:f>
              <c:numCache>
                <c:formatCode>0%</c:formatCode>
                <c:ptCount val="6"/>
                <c:pt idx="0">
                  <c:v>0.6</c:v>
                </c:pt>
                <c:pt idx="1">
                  <c:v>0.6</c:v>
                </c:pt>
                <c:pt idx="2">
                  <c:v>0.36</c:v>
                </c:pt>
                <c:pt idx="3">
                  <c:v>0.12</c:v>
                </c:pt>
                <c:pt idx="4">
                  <c:v>0.25</c:v>
                </c:pt>
                <c:pt idx="5">
                  <c:v>0.4</c:v>
                </c:pt>
              </c:numCache>
            </c:numRef>
          </c:val>
        </c:ser>
        <c:ser>
          <c:idx val="2"/>
          <c:order val="2"/>
          <c:tx>
            <c:strRef>
              <c:f>'Summary-T4'!$E$6</c:f>
              <c:strCache>
                <c:ptCount val="1"/>
              </c:strCache>
            </c:strRef>
          </c:tx>
          <c:spPr>
            <a:ln>
              <a:solidFill>
                <a:schemeClr val="accent3"/>
              </a:solidFill>
            </a:ln>
          </c:spPr>
          <c:marker>
            <c:spPr>
              <a:solidFill>
                <a:schemeClr val="accent3"/>
              </a:solidFill>
            </c:spPr>
          </c:marke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'Summary-T4'!$E$7:$E$12</c:f>
              <c:numCache>
                <c:formatCode>0%</c:formatCode>
                <c:ptCount val="6"/>
              </c:numCache>
            </c:numRef>
          </c:val>
        </c:ser>
        <c:ser>
          <c:idx val="3"/>
          <c:order val="3"/>
          <c:tx>
            <c:strRef>
              <c:f>'Summary-T4'!$F$6</c:f>
              <c:strCache>
                <c:ptCount val="1"/>
              </c:strCache>
            </c:strRef>
          </c:tx>
          <c:spPr>
            <a:ln>
              <a:solidFill>
                <a:schemeClr val="accent4">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'Summary-T4'!$F$7:$F$12</c:f>
              <c:numCache>
                <c:formatCode>0%</c:formatCode>
                <c:ptCount val="6"/>
              </c:numCache>
            </c:numRef>
          </c:val>
        </c:ser>
        <c:dLbls>
          <c:showLegendKey val="0"/>
          <c:showVal val="0"/>
          <c:showCatName val="0"/>
          <c:showSerName val="0"/>
          <c:showPercent val="0"/>
          <c:showBubbleSize val="0"/>
        </c:dLbls>
        <c:axId val="41567744"/>
        <c:axId val="41569280"/>
      </c:radarChart>
      <c:catAx>
        <c:axId val="41567744"/>
        <c:scaling>
          <c:orientation val="minMax"/>
        </c:scaling>
        <c:delete val="0"/>
        <c:axPos val="b"/>
        <c:majorGridlines/>
        <c:numFmt formatCode="General" sourceLinked="1"/>
        <c:majorTickMark val="none"/>
        <c:minorTickMark val="none"/>
        <c:tickLblPos val="nextTo"/>
        <c:txPr>
          <a:bodyPr/>
          <a:lstStyle/>
          <a:p>
            <a:pPr>
              <a:defRPr lang="en-ZA"/>
            </a:pPr>
            <a:endParaRPr lang="en-US"/>
          </a:p>
        </c:txPr>
        <c:crossAx val="41569280"/>
        <c:crosses val="autoZero"/>
        <c:auto val="1"/>
        <c:lblAlgn val="ctr"/>
        <c:lblOffset val="100"/>
        <c:noMultiLvlLbl val="0"/>
      </c:catAx>
      <c:valAx>
        <c:axId val="41569280"/>
        <c:scaling>
          <c:orientation val="minMax"/>
          <c:max val="1"/>
        </c:scaling>
        <c:delete val="0"/>
        <c:axPos val="l"/>
        <c:majorGridlines/>
        <c:numFmt formatCode="0%" sourceLinked="1"/>
        <c:majorTickMark val="out"/>
        <c:minorTickMark val="none"/>
        <c:tickLblPos val="nextTo"/>
        <c:txPr>
          <a:bodyPr/>
          <a:lstStyle/>
          <a:p>
            <a:pPr>
              <a:defRPr lang="en-ZA"/>
            </a:pPr>
            <a:endParaRPr lang="en-US"/>
          </a:p>
        </c:txPr>
        <c:crossAx val="41567744"/>
        <c:crosses val="autoZero"/>
        <c:crossBetween val="between"/>
      </c:valAx>
      <c:spPr>
        <a:noFill/>
        <a:ln w="25400">
          <a:noFill/>
        </a:ln>
      </c:spPr>
    </c:plotArea>
    <c:legend>
      <c:legendPos val="r"/>
      <c:legendEntry>
        <c:idx val="2"/>
        <c:delete val="1"/>
      </c:legendEntry>
      <c:legendEntry>
        <c:idx val="3"/>
        <c:delete val="1"/>
      </c:legendEntry>
      <c:overlay val="0"/>
      <c:txPr>
        <a:bodyPr/>
        <a:lstStyle/>
        <a:p>
          <a:pPr>
            <a:defRPr lang="en-ZA"/>
          </a:pPr>
          <a:endParaRPr lang="en-US"/>
        </a:p>
      </c:txPr>
    </c:legend>
    <c:plotVisOnly val="1"/>
    <c:dispBlanksAs val="zero"/>
    <c:showDLblsOverMax val="0"/>
  </c:chart>
  <c:printSettings>
    <c:headerFooter/>
    <c:pageMargins b="0.75000000000000966" l="0.70000000000000062" r="0.70000000000000062" t="0.7500000000000096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84906976850228"/>
          <c:y val="0.12835307071919616"/>
          <c:w val="0.42866225765055532"/>
          <c:h val="0.82575180796786263"/>
        </c:manualLayout>
      </c:layout>
      <c:radarChart>
        <c:radarStyle val="marker"/>
        <c:varyColors val="0"/>
        <c:ser>
          <c:idx val="0"/>
          <c:order val="0"/>
          <c:tx>
            <c:strRef>
              <c:f>'Summary-T5'!$C$6</c:f>
              <c:strCache>
                <c:ptCount val="1"/>
                <c:pt idx="0">
                  <c:v>SERIES 1</c:v>
                </c:pt>
              </c:strCache>
            </c:strRef>
          </c:tx>
          <c:spPr>
            <a:ln>
              <a:solidFill>
                <a:schemeClr val="tx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'Summary-T5'!$C$7:$C$13</c:f>
              <c:numCache>
                <c:formatCode>0%</c:formatCode>
                <c:ptCount val="7"/>
                <c:pt idx="0">
                  <c:v>0.57916666666666661</c:v>
                </c:pt>
                <c:pt idx="1">
                  <c:v>0.6</c:v>
                </c:pt>
                <c:pt idx="2">
                  <c:v>0.26666666666666666</c:v>
                </c:pt>
                <c:pt idx="3">
                  <c:v>8.3333333333333343E-2</c:v>
                </c:pt>
                <c:pt idx="4">
                  <c:v>0.6</c:v>
                </c:pt>
                <c:pt idx="5">
                  <c:v>0</c:v>
                </c:pt>
                <c:pt idx="6">
                  <c:v>0.3</c:v>
                </c:pt>
              </c:numCache>
            </c:numRef>
          </c:val>
        </c:ser>
        <c:ser>
          <c:idx val="1"/>
          <c:order val="1"/>
          <c:tx>
            <c:strRef>
              <c:f>'Summary-T5'!$D$6</c:f>
              <c:strCache>
                <c:ptCount val="1"/>
                <c:pt idx="0">
                  <c:v>SERIES 2</c:v>
                </c:pt>
              </c:strCache>
            </c:strRef>
          </c:tx>
          <c:spPr>
            <a:ln>
              <a:solidFill>
                <a:schemeClr val="accent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'Summary-T5'!$D$7:$D$13</c:f>
              <c:numCache>
                <c:formatCode>0%</c:formatCode>
                <c:ptCount val="7"/>
                <c:pt idx="0">
                  <c:v>0.58333333333333337</c:v>
                </c:pt>
                <c:pt idx="1">
                  <c:v>0.6</c:v>
                </c:pt>
                <c:pt idx="2">
                  <c:v>0.33333333333333337</c:v>
                </c:pt>
                <c:pt idx="3">
                  <c:v>0.1</c:v>
                </c:pt>
                <c:pt idx="4">
                  <c:v>0.6</c:v>
                </c:pt>
                <c:pt idx="5">
                  <c:v>0</c:v>
                </c:pt>
                <c:pt idx="6">
                  <c:v>0.33333333333333337</c:v>
                </c:pt>
              </c:numCache>
            </c:numRef>
          </c:val>
        </c:ser>
        <c:ser>
          <c:idx val="2"/>
          <c:order val="2"/>
          <c:tx>
            <c:strRef>
              <c:f>'Summary-T5'!$E$6</c:f>
              <c:strCache>
                <c:ptCount val="1"/>
                <c:pt idx="0">
                  <c:v>SERIES 3</c:v>
                </c:pt>
              </c:strCache>
            </c:strRef>
          </c:tx>
          <c:spPr>
            <a:ln>
              <a:solidFill>
                <a:schemeClr val="accent3"/>
              </a:solidFill>
            </a:ln>
          </c:spPr>
          <c:marker>
            <c:spPr>
              <a:solidFill>
                <a:schemeClr val="accent3"/>
              </a:solidFill>
            </c:spPr>
          </c:marke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'Summary-T5'!$E$7:$E$13</c:f>
              <c:numCache>
                <c:formatCode>0%</c:formatCode>
                <c:ptCount val="7"/>
                <c:pt idx="0">
                  <c:v>0.6</c:v>
                </c:pt>
                <c:pt idx="1">
                  <c:v>0.6</c:v>
                </c:pt>
                <c:pt idx="2">
                  <c:v>0.56000000000000005</c:v>
                </c:pt>
                <c:pt idx="3">
                  <c:v>0.6</c:v>
                </c:pt>
                <c:pt idx="4">
                  <c:v>0.6</c:v>
                </c:pt>
                <c:pt idx="5">
                  <c:v>0.6</c:v>
                </c:pt>
                <c:pt idx="6">
                  <c:v>0.6</c:v>
                </c:pt>
              </c:numCache>
            </c:numRef>
          </c:val>
        </c:ser>
        <c:ser>
          <c:idx val="3"/>
          <c:order val="3"/>
          <c:tx>
            <c:strRef>
              <c:f>'Summary-T5'!$F$6</c:f>
              <c:strCache>
                <c:ptCount val="1"/>
                <c:pt idx="0">
                  <c:v>SERIES 4</c:v>
                </c:pt>
              </c:strCache>
            </c:strRef>
          </c:tx>
          <c:spPr>
            <a:ln>
              <a:solidFill>
                <a:schemeClr val="accent4">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'Summary-T5'!$F$7:$F$13</c:f>
              <c:numCache>
                <c:formatCode>0%</c:formatCode>
                <c:ptCount val="7"/>
                <c:pt idx="0">
                  <c:v>0.4</c:v>
                </c:pt>
                <c:pt idx="1">
                  <c:v>0.4</c:v>
                </c:pt>
                <c:pt idx="2">
                  <c:v>0.37333333333333335</c:v>
                </c:pt>
                <c:pt idx="3">
                  <c:v>0.4</c:v>
                </c:pt>
                <c:pt idx="4">
                  <c:v>0.4</c:v>
                </c:pt>
                <c:pt idx="5">
                  <c:v>0.4</c:v>
                </c:pt>
                <c:pt idx="6">
                  <c:v>0.4</c:v>
                </c:pt>
              </c:numCache>
            </c:numRef>
          </c:val>
        </c:ser>
        <c:dLbls>
          <c:showLegendKey val="0"/>
          <c:showVal val="0"/>
          <c:showCatName val="0"/>
          <c:showSerName val="0"/>
          <c:showPercent val="0"/>
          <c:showBubbleSize val="0"/>
        </c:dLbls>
        <c:axId val="104808832"/>
        <c:axId val="104810368"/>
      </c:radarChart>
      <c:catAx>
        <c:axId val="104808832"/>
        <c:scaling>
          <c:orientation val="minMax"/>
        </c:scaling>
        <c:delete val="0"/>
        <c:axPos val="b"/>
        <c:majorGridlines/>
        <c:numFmt formatCode="General" sourceLinked="1"/>
        <c:majorTickMark val="none"/>
        <c:minorTickMark val="none"/>
        <c:tickLblPos val="nextTo"/>
        <c:txPr>
          <a:bodyPr/>
          <a:lstStyle/>
          <a:p>
            <a:pPr>
              <a:defRPr lang="en-ZA"/>
            </a:pPr>
            <a:endParaRPr lang="en-US"/>
          </a:p>
        </c:txPr>
        <c:crossAx val="104810368"/>
        <c:crosses val="autoZero"/>
        <c:auto val="1"/>
        <c:lblAlgn val="ctr"/>
        <c:lblOffset val="100"/>
        <c:noMultiLvlLbl val="0"/>
      </c:catAx>
      <c:valAx>
        <c:axId val="104810368"/>
        <c:scaling>
          <c:orientation val="minMax"/>
          <c:max val="1"/>
        </c:scaling>
        <c:delete val="0"/>
        <c:axPos val="l"/>
        <c:majorGridlines/>
        <c:numFmt formatCode="0%" sourceLinked="1"/>
        <c:majorTickMark val="out"/>
        <c:minorTickMark val="none"/>
        <c:tickLblPos val="nextTo"/>
        <c:txPr>
          <a:bodyPr/>
          <a:lstStyle/>
          <a:p>
            <a:pPr>
              <a:defRPr lang="en-ZA"/>
            </a:pPr>
            <a:endParaRPr lang="en-US"/>
          </a:p>
        </c:txPr>
        <c:crossAx val="104808832"/>
        <c:crosses val="autoZero"/>
        <c:crossBetween val="between"/>
      </c:valAx>
      <c:spPr>
        <a:noFill/>
        <a:ln w="25400">
          <a:noFill/>
        </a:ln>
      </c:spPr>
    </c:plotArea>
    <c:legend>
      <c:legendPos val="r"/>
      <c:overlay val="0"/>
      <c:txPr>
        <a:bodyPr/>
        <a:lstStyle/>
        <a:p>
          <a:pPr>
            <a:defRPr lang="en-ZA"/>
          </a:pPr>
          <a:endParaRPr lang="en-US"/>
        </a:p>
      </c:txPr>
    </c:legend>
    <c:plotVisOnly val="1"/>
    <c:dispBlanksAs val="zero"/>
    <c:showDLblsOverMax val="0"/>
  </c:chart>
  <c:printSettings>
    <c:headerFooter/>
    <c:pageMargins b="0.75000000000000944" l="0.70000000000000062" r="0.70000000000000062" t="0.750000000000009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strRef>
              <c:f>'Summary-T6'!$K$6</c:f>
              <c:strCache>
                <c:ptCount val="1"/>
                <c:pt idx="0">
                  <c:v>SERIES 1</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'Summary-T6'!$K$8:$N$8</c:f>
              <c:numCache>
                <c:formatCode>0%</c:formatCode>
                <c:ptCount val="4"/>
                <c:pt idx="0">
                  <c:v>0.5</c:v>
                </c:pt>
                <c:pt idx="1">
                  <c:v>0.6</c:v>
                </c:pt>
                <c:pt idx="2">
                  <c:v>0.6</c:v>
                </c:pt>
                <c:pt idx="3">
                  <c:v>0.4</c:v>
                </c:pt>
              </c:numCache>
            </c:numRef>
          </c:val>
        </c:ser>
        <c:ser>
          <c:idx val="1"/>
          <c:order val="1"/>
          <c:tx>
            <c:strRef>
              <c:f>'Summary-T6'!$L$6</c:f>
              <c:strCache>
                <c:ptCount val="1"/>
                <c:pt idx="0">
                  <c:v>SERIES 2</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'Summary-T6'!$K$11:$N$11</c:f>
              <c:numCache>
                <c:formatCode>0%</c:formatCode>
                <c:ptCount val="4"/>
                <c:pt idx="0">
                  <c:v>0.80100000000000005</c:v>
                </c:pt>
                <c:pt idx="1">
                  <c:v>0.6</c:v>
                </c:pt>
                <c:pt idx="2">
                  <c:v>0.6</c:v>
                </c:pt>
                <c:pt idx="3">
                  <c:v>0.4</c:v>
                </c:pt>
              </c:numCache>
            </c:numRef>
          </c:val>
        </c:ser>
        <c:ser>
          <c:idx val="2"/>
          <c:order val="2"/>
          <c:tx>
            <c:strRef>
              <c:f>'Summary-T6'!$M$6</c:f>
              <c:strCache>
                <c:ptCount val="1"/>
                <c:pt idx="0">
                  <c:v>SERIES 3</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'Summary-T6'!$K$12:$N$12</c:f>
              <c:numCache>
                <c:formatCode>0%</c:formatCode>
                <c:ptCount val="4"/>
                <c:pt idx="0">
                  <c:v>0.58599999999999997</c:v>
                </c:pt>
                <c:pt idx="1">
                  <c:v>0.6</c:v>
                </c:pt>
                <c:pt idx="2">
                  <c:v>0.6</c:v>
                </c:pt>
                <c:pt idx="3">
                  <c:v>0.4</c:v>
                </c:pt>
              </c:numCache>
            </c:numRef>
          </c:val>
        </c:ser>
        <c:ser>
          <c:idx val="3"/>
          <c:order val="3"/>
          <c:tx>
            <c:strRef>
              <c:f>'Summary-T6'!$N$6</c:f>
              <c:strCache>
                <c:ptCount val="1"/>
                <c:pt idx="0">
                  <c:v>SERIES 4</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'Summary-T6'!$N$8:$N$12</c:f>
              <c:numCache>
                <c:formatCode>0%</c:formatCode>
                <c:ptCount val="5"/>
                <c:pt idx="0">
                  <c:v>0.4</c:v>
                </c:pt>
                <c:pt idx="1">
                  <c:v>0.4</c:v>
                </c:pt>
                <c:pt idx="2">
                  <c:v>0.4</c:v>
                </c:pt>
                <c:pt idx="3">
                  <c:v>0.4</c:v>
                </c:pt>
                <c:pt idx="4">
                  <c:v>0.4</c:v>
                </c:pt>
              </c:numCache>
            </c:numRef>
          </c:val>
        </c:ser>
        <c:dLbls>
          <c:showLegendKey val="0"/>
          <c:showVal val="0"/>
          <c:showCatName val="0"/>
          <c:showSerName val="0"/>
          <c:showPercent val="0"/>
          <c:showBubbleSize val="0"/>
        </c:dLbls>
        <c:axId val="41619840"/>
        <c:axId val="41621376"/>
      </c:radarChart>
      <c:catAx>
        <c:axId val="41619840"/>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41621376"/>
        <c:crosses val="autoZero"/>
        <c:auto val="1"/>
        <c:lblAlgn val="ctr"/>
        <c:lblOffset val="100"/>
        <c:noMultiLvlLbl val="0"/>
      </c:catAx>
      <c:valAx>
        <c:axId val="41621376"/>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41619840"/>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91" l="0.70000000000000062" r="0.70000000000000062" t="0.750000000000009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'Summary-T7'!$H$7:$H$14</c:f>
              <c:numCache>
                <c:formatCode>0%</c:formatCode>
                <c:ptCount val="8"/>
                <c:pt idx="0">
                  <c:v>0.55000000000000004</c:v>
                </c:pt>
                <c:pt idx="1">
                  <c:v>0.6</c:v>
                </c:pt>
                <c:pt idx="2">
                  <c:v>0.6</c:v>
                </c:pt>
                <c:pt idx="3">
                  <c:v>0.5</c:v>
                </c:pt>
                <c:pt idx="4">
                  <c:v>0.4</c:v>
                </c:pt>
                <c:pt idx="5">
                  <c:v>0.6</c:v>
                </c:pt>
                <c:pt idx="6">
                  <c:v>0.6</c:v>
                </c:pt>
                <c:pt idx="7">
                  <c:v>0.4</c:v>
                </c:pt>
              </c:numCache>
            </c:numRef>
          </c:val>
        </c:ser>
        <c:ser>
          <c:idx val="1"/>
          <c:order val="1"/>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'Summary-T7'!$I$7:$I$14</c:f>
              <c:numCache>
                <c:formatCode>0%</c:formatCode>
                <c:ptCount val="8"/>
                <c:pt idx="0">
                  <c:v>0.6</c:v>
                </c:pt>
                <c:pt idx="1">
                  <c:v>0.6</c:v>
                </c:pt>
                <c:pt idx="2">
                  <c:v>0.6</c:v>
                </c:pt>
                <c:pt idx="3">
                  <c:v>0.6</c:v>
                </c:pt>
                <c:pt idx="4">
                  <c:v>0.6</c:v>
                </c:pt>
                <c:pt idx="5">
                  <c:v>0.6</c:v>
                </c:pt>
                <c:pt idx="6">
                  <c:v>0.6</c:v>
                </c:pt>
                <c:pt idx="7">
                  <c:v>0.6</c:v>
                </c:pt>
              </c:numCache>
            </c:numRef>
          </c:val>
        </c:ser>
        <c:ser>
          <c:idx val="2"/>
          <c:order val="2"/>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'Summary-T7'!$J$7:$J$14</c:f>
              <c:numCache>
                <c:formatCode>0%</c:formatCode>
                <c:ptCount val="8"/>
                <c:pt idx="0">
                  <c:v>0.6</c:v>
                </c:pt>
                <c:pt idx="1">
                  <c:v>0.6</c:v>
                </c:pt>
                <c:pt idx="2">
                  <c:v>0.6</c:v>
                </c:pt>
                <c:pt idx="3">
                  <c:v>0.6</c:v>
                </c:pt>
                <c:pt idx="4">
                  <c:v>0.6</c:v>
                </c:pt>
                <c:pt idx="5">
                  <c:v>0.6</c:v>
                </c:pt>
                <c:pt idx="6">
                  <c:v>0.6</c:v>
                </c:pt>
                <c:pt idx="7">
                  <c:v>0.6</c:v>
                </c:pt>
              </c:numCache>
            </c:numRef>
          </c:val>
        </c:ser>
        <c:ser>
          <c:idx val="3"/>
          <c:order val="3"/>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'Summary-T7'!$K$7:$K$14</c:f>
              <c:numCache>
                <c:formatCode>0%</c:formatCode>
                <c:ptCount val="8"/>
                <c:pt idx="0">
                  <c:v>0.4</c:v>
                </c:pt>
                <c:pt idx="1">
                  <c:v>0.4</c:v>
                </c:pt>
                <c:pt idx="2">
                  <c:v>0.4</c:v>
                </c:pt>
                <c:pt idx="3">
                  <c:v>0.4</c:v>
                </c:pt>
                <c:pt idx="4">
                  <c:v>0.4</c:v>
                </c:pt>
                <c:pt idx="5">
                  <c:v>0.4</c:v>
                </c:pt>
                <c:pt idx="6">
                  <c:v>0.4</c:v>
                </c:pt>
                <c:pt idx="7">
                  <c:v>0.4</c:v>
                </c:pt>
              </c:numCache>
            </c:numRef>
          </c:val>
        </c:ser>
        <c:dLbls>
          <c:showLegendKey val="0"/>
          <c:showVal val="0"/>
          <c:showCatName val="0"/>
          <c:showSerName val="0"/>
          <c:showPercent val="0"/>
          <c:showBubbleSize val="0"/>
        </c:dLbls>
        <c:axId val="42718336"/>
        <c:axId val="42719872"/>
      </c:radarChart>
      <c:catAx>
        <c:axId val="42718336"/>
        <c:scaling>
          <c:orientation val="minMax"/>
        </c:scaling>
        <c:delete val="0"/>
        <c:axPos val="b"/>
        <c:majorGridlines/>
        <c:majorTickMark val="out"/>
        <c:minorTickMark val="none"/>
        <c:tickLblPos val="nextTo"/>
        <c:txPr>
          <a:bodyPr/>
          <a:lstStyle/>
          <a:p>
            <a:pPr>
              <a:defRPr lang="en-ZA"/>
            </a:pPr>
            <a:endParaRPr lang="en-US"/>
          </a:p>
        </c:txPr>
        <c:crossAx val="42719872"/>
        <c:crosses val="autoZero"/>
        <c:auto val="1"/>
        <c:lblAlgn val="ctr"/>
        <c:lblOffset val="100"/>
        <c:noMultiLvlLbl val="0"/>
      </c:catAx>
      <c:valAx>
        <c:axId val="42719872"/>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42718336"/>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CDM'!$D$7:$D$15</c:f>
              <c:numCache>
                <c:formatCode>0%</c:formatCode>
                <c:ptCount val="9"/>
                <c:pt idx="0">
                  <c:v>0.2</c:v>
                </c:pt>
                <c:pt idx="1">
                  <c:v>0.2</c:v>
                </c:pt>
                <c:pt idx="2">
                  <c:v>0.2</c:v>
                </c:pt>
                <c:pt idx="3">
                  <c:v>0.2</c:v>
                </c:pt>
                <c:pt idx="4">
                  <c:v>0.4</c:v>
                </c:pt>
                <c:pt idx="5">
                  <c:v>0</c:v>
                </c:pt>
                <c:pt idx="6">
                  <c:v>0</c:v>
                </c:pt>
                <c:pt idx="7">
                  <c:v>0</c:v>
                </c:pt>
                <c:pt idx="8">
                  <c:v>0</c:v>
                </c:pt>
              </c:numCache>
            </c:numRef>
          </c:val>
        </c:ser>
        <c:ser>
          <c:idx val="1"/>
          <c:order val="1"/>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CDM'!$E$7:$E$15</c:f>
              <c:numCache>
                <c:formatCode>0%</c:formatCode>
                <c:ptCount val="9"/>
                <c:pt idx="0">
                  <c:v>0.2</c:v>
                </c:pt>
                <c:pt idx="1">
                  <c:v>0.2</c:v>
                </c:pt>
                <c:pt idx="2">
                  <c:v>0.2</c:v>
                </c:pt>
                <c:pt idx="3">
                  <c:v>0.2</c:v>
                </c:pt>
                <c:pt idx="4">
                  <c:v>0.4</c:v>
                </c:pt>
                <c:pt idx="5">
                  <c:v>0</c:v>
                </c:pt>
                <c:pt idx="6">
                  <c:v>0</c:v>
                </c:pt>
                <c:pt idx="7">
                  <c:v>0</c:v>
                </c:pt>
                <c:pt idx="8">
                  <c:v>0</c:v>
                </c:pt>
              </c:numCache>
            </c:numRef>
          </c:val>
        </c:ser>
        <c:ser>
          <c:idx val="2"/>
          <c:order val="2"/>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CDM'!$F$7:$F$15</c:f>
              <c:numCache>
                <c:formatCode>0%</c:formatCode>
                <c:ptCount val="9"/>
                <c:pt idx="0">
                  <c:v>0.6</c:v>
                </c:pt>
                <c:pt idx="1">
                  <c:v>0.6</c:v>
                </c:pt>
                <c:pt idx="2">
                  <c:v>0.6</c:v>
                </c:pt>
                <c:pt idx="3">
                  <c:v>0.6</c:v>
                </c:pt>
                <c:pt idx="4">
                  <c:v>0.6</c:v>
                </c:pt>
                <c:pt idx="5">
                  <c:v>0</c:v>
                </c:pt>
                <c:pt idx="6">
                  <c:v>0</c:v>
                </c:pt>
                <c:pt idx="7">
                  <c:v>0</c:v>
                </c:pt>
                <c:pt idx="8">
                  <c:v>0</c:v>
                </c:pt>
              </c:numCache>
            </c:numRef>
          </c:val>
        </c:ser>
        <c:ser>
          <c:idx val="3"/>
          <c:order val="3"/>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CDM'!$G$7:$G$15</c:f>
              <c:numCache>
                <c:formatCode>0%</c:formatCode>
                <c:ptCount val="9"/>
                <c:pt idx="0">
                  <c:v>0.4</c:v>
                </c:pt>
                <c:pt idx="1">
                  <c:v>0.4</c:v>
                </c:pt>
                <c:pt idx="2">
                  <c:v>0.4</c:v>
                </c:pt>
                <c:pt idx="3">
                  <c:v>0.4</c:v>
                </c:pt>
                <c:pt idx="4">
                  <c:v>0.4</c:v>
                </c:pt>
                <c:pt idx="5">
                  <c:v>0</c:v>
                </c:pt>
                <c:pt idx="6">
                  <c:v>0</c:v>
                </c:pt>
                <c:pt idx="7">
                  <c:v>0</c:v>
                </c:pt>
                <c:pt idx="8">
                  <c:v>0</c:v>
                </c:pt>
              </c:numCache>
            </c:numRef>
          </c:val>
        </c:ser>
        <c:dLbls>
          <c:showLegendKey val="0"/>
          <c:showVal val="0"/>
          <c:showCatName val="0"/>
          <c:showSerName val="0"/>
          <c:showPercent val="0"/>
          <c:showBubbleSize val="0"/>
        </c:dLbls>
        <c:axId val="111487232"/>
        <c:axId val="111489024"/>
      </c:radarChart>
      <c:catAx>
        <c:axId val="111487232"/>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11489024"/>
        <c:crosses val="autoZero"/>
        <c:auto val="1"/>
        <c:lblAlgn val="ctr"/>
        <c:lblOffset val="100"/>
        <c:noMultiLvlLbl val="0"/>
      </c:catAx>
      <c:valAx>
        <c:axId val="111489024"/>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11487232"/>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888" l="0.70000000000000062" r="0.70000000000000062" t="0.750000000000008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Loss'!$D$7:$D$26</c:f>
              <c:numCache>
                <c:formatCode>0%</c:formatCode>
                <c:ptCount val="20"/>
                <c:pt idx="0">
                  <c:v>0.4</c:v>
                </c:pt>
                <c:pt idx="1">
                  <c:v>0.4</c:v>
                </c:pt>
                <c:pt idx="2">
                  <c:v>0.4</c:v>
                </c:pt>
                <c:pt idx="3">
                  <c:v>0.4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Loss'!$E$7:$E$26</c:f>
              <c:numCache>
                <c:formatCode>0%</c:formatCode>
                <c:ptCount val="20"/>
                <c:pt idx="0">
                  <c:v>0.4</c:v>
                </c:pt>
                <c:pt idx="1">
                  <c:v>0.4</c:v>
                </c:pt>
                <c:pt idx="2">
                  <c:v>0.4</c:v>
                </c:pt>
                <c:pt idx="3">
                  <c:v>0.4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Loss'!$F$7:$F$26</c:f>
              <c:numCache>
                <c:formatCode>0%</c:formatCode>
                <c:ptCount val="20"/>
                <c:pt idx="0">
                  <c:v>0.6</c:v>
                </c:pt>
                <c:pt idx="1">
                  <c:v>0.6</c:v>
                </c:pt>
                <c:pt idx="2">
                  <c:v>0.6</c:v>
                </c:pt>
                <c:pt idx="3">
                  <c:v>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Loss'!$G$7:$G$26</c:f>
              <c:numCache>
                <c:formatCode>0%</c:formatCode>
                <c:ptCount val="20"/>
                <c:pt idx="0">
                  <c:v>0.4</c:v>
                </c:pt>
                <c:pt idx="1">
                  <c:v>0.4</c:v>
                </c:pt>
                <c:pt idx="2">
                  <c:v>0.4</c:v>
                </c:pt>
                <c:pt idx="3">
                  <c:v>0.4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axId val="111216128"/>
        <c:axId val="111217664"/>
      </c:radarChart>
      <c:catAx>
        <c:axId val="111216128"/>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11217664"/>
        <c:crosses val="autoZero"/>
        <c:auto val="1"/>
        <c:lblAlgn val="ctr"/>
        <c:lblOffset val="100"/>
        <c:noMultiLvlLbl val="0"/>
      </c:catAx>
      <c:valAx>
        <c:axId val="111217664"/>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11216128"/>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866" l="0.70000000000000062" r="0.70000000000000062" t="0.7500000000000086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'Summary-T9'!$K$7:$K$13</c:f>
              <c:numCache>
                <c:formatCode>0%</c:formatCode>
                <c:ptCount val="7"/>
                <c:pt idx="0">
                  <c:v>0.5</c:v>
                </c:pt>
                <c:pt idx="1">
                  <c:v>0.48</c:v>
                </c:pt>
                <c:pt idx="2">
                  <c:v>0.54</c:v>
                </c:pt>
                <c:pt idx="3">
                  <c:v>0</c:v>
                </c:pt>
                <c:pt idx="4">
                  <c:v>0</c:v>
                </c:pt>
                <c:pt idx="5">
                  <c:v>0</c:v>
                </c:pt>
                <c:pt idx="6">
                  <c:v>0</c:v>
                </c:pt>
              </c:numCache>
            </c:numRef>
          </c:val>
        </c:ser>
        <c:ser>
          <c:idx val="1"/>
          <c:order val="1"/>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'Summary-T9'!$L$7:$L$13</c:f>
              <c:numCache>
                <c:formatCode>0%</c:formatCode>
                <c:ptCount val="7"/>
                <c:pt idx="0">
                  <c:v>0.5</c:v>
                </c:pt>
                <c:pt idx="1">
                  <c:v>0.48</c:v>
                </c:pt>
                <c:pt idx="2">
                  <c:v>0.54</c:v>
                </c:pt>
                <c:pt idx="3">
                  <c:v>0</c:v>
                </c:pt>
                <c:pt idx="4">
                  <c:v>0</c:v>
                </c:pt>
                <c:pt idx="5">
                  <c:v>0</c:v>
                </c:pt>
                <c:pt idx="6">
                  <c:v>0</c:v>
                </c:pt>
              </c:numCache>
            </c:numRef>
          </c:val>
        </c:ser>
        <c:ser>
          <c:idx val="2"/>
          <c:order val="2"/>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'Summary-T9'!$M$7:$M$13</c:f>
              <c:numCache>
                <c:formatCode>0%</c:formatCode>
                <c:ptCount val="7"/>
                <c:pt idx="1">
                  <c:v>0.48</c:v>
                </c:pt>
                <c:pt idx="2">
                  <c:v>0.54</c:v>
                </c:pt>
                <c:pt idx="3">
                  <c:v>0.6</c:v>
                </c:pt>
                <c:pt idx="4">
                  <c:v>0.6</c:v>
                </c:pt>
                <c:pt idx="5">
                  <c:v>0.6</c:v>
                </c:pt>
                <c:pt idx="6">
                  <c:v>0.6</c:v>
                </c:pt>
              </c:numCache>
            </c:numRef>
          </c:val>
        </c:ser>
        <c:ser>
          <c:idx val="3"/>
          <c:order val="3"/>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'Summary-T9'!$N$7:$N$13</c:f>
              <c:numCache>
                <c:formatCode>0%</c:formatCode>
                <c:ptCount val="7"/>
                <c:pt idx="1">
                  <c:v>0.32</c:v>
                </c:pt>
                <c:pt idx="2">
                  <c:v>0.36</c:v>
                </c:pt>
                <c:pt idx="3">
                  <c:v>0.6</c:v>
                </c:pt>
                <c:pt idx="4">
                  <c:v>0.6</c:v>
                </c:pt>
                <c:pt idx="5">
                  <c:v>0.6</c:v>
                </c:pt>
                <c:pt idx="6">
                  <c:v>0.6</c:v>
                </c:pt>
              </c:numCache>
            </c:numRef>
          </c:val>
        </c:ser>
        <c:dLbls>
          <c:showLegendKey val="0"/>
          <c:showVal val="0"/>
          <c:showCatName val="0"/>
          <c:showSerName val="0"/>
          <c:showPercent val="0"/>
          <c:showBubbleSize val="0"/>
        </c:dLbls>
        <c:axId val="111998464"/>
        <c:axId val="112000000"/>
      </c:radarChart>
      <c:catAx>
        <c:axId val="111998464"/>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12000000"/>
        <c:crosses val="autoZero"/>
        <c:auto val="1"/>
        <c:lblAlgn val="ctr"/>
        <c:lblOffset val="100"/>
        <c:noMultiLvlLbl val="0"/>
      </c:catAx>
      <c:valAx>
        <c:axId val="11200000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11998464"/>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91" l="0.70000000000000062" r="0.70000000000000062" t="0.7500000000000091" header="0.30000000000000032" footer="0.30000000000000032"/>
    <c:pageSetup/>
  </c:printSettings>
</c:chartSpace>
</file>

<file path=xl/diagrams/_rels/data10.xml.rels><?xml version="1.0" encoding="UTF-8" standalone="yes"?>
<Relationships xmlns="http://schemas.openxmlformats.org/package/2006/relationships"><Relationship Id="rId1" Type="http://schemas.openxmlformats.org/officeDocument/2006/relationships/image" Target="../media/image76.jpeg"/></Relationships>
</file>

<file path=xl/diagrams/_rels/data11.xml.rels><?xml version="1.0" encoding="UTF-8" standalone="yes"?>
<Relationships xmlns="http://schemas.openxmlformats.org/package/2006/relationships"><Relationship Id="rId1" Type="http://schemas.openxmlformats.org/officeDocument/2006/relationships/image" Target="../media/image76.jpeg"/></Relationships>
</file>

<file path=xl/diagrams/_rels/data12.xml.rels><?xml version="1.0" encoding="UTF-8" standalone="yes"?>
<Relationships xmlns="http://schemas.openxmlformats.org/package/2006/relationships"><Relationship Id="rId1" Type="http://schemas.openxmlformats.org/officeDocument/2006/relationships/image" Target="../media/image76.jpeg"/></Relationships>
</file>

<file path=xl/diagrams/_rels/data13.xml.rels><?xml version="1.0" encoding="UTF-8" standalone="yes"?>
<Relationships xmlns="http://schemas.openxmlformats.org/package/2006/relationships"><Relationship Id="rId1" Type="http://schemas.openxmlformats.org/officeDocument/2006/relationships/image" Target="../media/image76.jpeg"/></Relationships>
</file>

<file path=xl/diagrams/_rels/data14.xml.rels><?xml version="1.0" encoding="UTF-8" standalone="yes"?>
<Relationships xmlns="http://schemas.openxmlformats.org/package/2006/relationships"><Relationship Id="rId1" Type="http://schemas.openxmlformats.org/officeDocument/2006/relationships/image" Target="../media/image79.png"/></Relationships>
</file>

<file path=xl/diagrams/_rels/data2.xml.rels><?xml version="1.0" encoding="UTF-8" standalone="yes"?>
<Relationships xmlns="http://schemas.openxmlformats.org/package/2006/relationships"><Relationship Id="rId1" Type="http://schemas.openxmlformats.org/officeDocument/2006/relationships/image" Target="../media/image76.jpeg"/></Relationships>
</file>

<file path=xl/diagrams/_rels/data3.xml.rels><?xml version="1.0" encoding="UTF-8" standalone="yes"?>
<Relationships xmlns="http://schemas.openxmlformats.org/package/2006/relationships"><Relationship Id="rId1" Type="http://schemas.openxmlformats.org/officeDocument/2006/relationships/image" Target="../media/image76.jpeg"/></Relationships>
</file>

<file path=xl/diagrams/_rels/data4.xml.rels><?xml version="1.0" encoding="UTF-8" standalone="yes"?>
<Relationships xmlns="http://schemas.openxmlformats.org/package/2006/relationships"><Relationship Id="rId1" Type="http://schemas.openxmlformats.org/officeDocument/2006/relationships/image" Target="../media/image76.jpeg"/></Relationships>
</file>

<file path=xl/diagrams/_rels/data5.xml.rels><?xml version="1.0" encoding="UTF-8" standalone="yes"?>
<Relationships xmlns="http://schemas.openxmlformats.org/package/2006/relationships"><Relationship Id="rId1" Type="http://schemas.openxmlformats.org/officeDocument/2006/relationships/image" Target="../media/image76.jpeg"/></Relationships>
</file>

<file path=xl/diagrams/_rels/data6.xml.rels><?xml version="1.0" encoding="UTF-8" standalone="yes"?>
<Relationships xmlns="http://schemas.openxmlformats.org/package/2006/relationships"><Relationship Id="rId1" Type="http://schemas.openxmlformats.org/officeDocument/2006/relationships/image" Target="../media/image76.jpeg"/></Relationships>
</file>

<file path=xl/diagrams/_rels/data7.xml.rels><?xml version="1.0" encoding="UTF-8" standalone="yes"?>
<Relationships xmlns="http://schemas.openxmlformats.org/package/2006/relationships"><Relationship Id="rId1" Type="http://schemas.openxmlformats.org/officeDocument/2006/relationships/image" Target="../media/image76.jpeg"/></Relationships>
</file>

<file path=xl/diagrams/_rels/data8.xml.rels><?xml version="1.0" encoding="UTF-8" standalone="yes"?>
<Relationships xmlns="http://schemas.openxmlformats.org/package/2006/relationships"><Relationship Id="rId1" Type="http://schemas.openxmlformats.org/officeDocument/2006/relationships/image" Target="../media/image76.jpeg"/></Relationships>
</file>

<file path=xl/diagrams/_rels/data9.xml.rels><?xml version="1.0" encoding="UTF-8" standalone="yes"?>
<Relationships xmlns="http://schemas.openxmlformats.org/package/2006/relationships"><Relationship Id="rId1" Type="http://schemas.openxmlformats.org/officeDocument/2006/relationships/image" Target="../media/image76.jpe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DE8A625-387E-4EE2-B8E8-83CD0950996B}" type="doc">
      <dgm:prSet loTypeId="urn:microsoft.com/office/officeart/2005/8/layout/arrow2" loCatId="process"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pPr algn="ctr"/>
          <a:r>
            <a:rPr lang="en-ZA">
              <a:solidFill>
                <a:schemeClr val="bg1"/>
              </a:solidFill>
            </a:rPr>
            <a:t>PURPLE</a:t>
          </a:r>
        </a:p>
        <a:p>
          <a:pPr algn="ctr"/>
          <a:r>
            <a:rPr lang="en-ZA">
              <a:solidFill>
                <a:schemeClr val="bg1"/>
              </a:solidFill>
            </a:rPr>
            <a:t>0 - 30 %</a:t>
          </a:r>
        </a:p>
      </dgm:t>
    </dgm:pt>
    <dgm:pt modelId="{189F2D02-4653-42FC-A6F4-C70741726470}" type="parTrans" cxnId="{74AE8829-14E1-4A3D-99F2-8404C8A17030}">
      <dgm:prSet/>
      <dgm:spPr/>
      <dgm:t>
        <a:bodyPr/>
        <a:lstStyle/>
        <a:p>
          <a:pPr algn="ctr"/>
          <a:endParaRPr lang="en-ZA"/>
        </a:p>
      </dgm:t>
    </dgm:pt>
    <dgm:pt modelId="{939F6200-D224-481F-B3DE-10DA920D81DB}" type="sibTrans" cxnId="{74AE8829-14E1-4A3D-99F2-8404C8A17030}">
      <dgm:prSet/>
      <dgm:spPr/>
      <dgm:t>
        <a:bodyPr/>
        <a:lstStyle/>
        <a:p>
          <a:pPr algn="ctr"/>
          <a:endParaRPr lang="en-ZA"/>
        </a:p>
      </dgm:t>
    </dgm:pt>
    <dgm:pt modelId="{45798F46-3EBF-43B1-B29E-147826FD4BA8}">
      <dgm:prSet phldrT="[Text]"/>
      <dgm:spPr>
        <a:solidFill>
          <a:srgbClr val="FF0000"/>
        </a:solidFill>
        <a:ln>
          <a:solidFill>
            <a:srgbClr val="F48E7A"/>
          </a:solidFill>
        </a:ln>
      </dgm:spPr>
      <dgm:t>
        <a:bodyPr/>
        <a:lstStyle/>
        <a:p>
          <a:pPr algn="ctr"/>
          <a:r>
            <a:rPr lang="en-ZA"/>
            <a:t>RED</a:t>
          </a:r>
        </a:p>
        <a:p>
          <a:pPr algn="ctr"/>
          <a:r>
            <a:rPr lang="en-ZA"/>
            <a:t>31 - 60 %</a:t>
          </a:r>
        </a:p>
      </dgm:t>
    </dgm:pt>
    <dgm:pt modelId="{FCA1D316-51A7-4AF2-86E8-7465F07962DA}" type="parTrans" cxnId="{A21C5D52-D3CC-4C08-9C4E-335853D6C5EB}">
      <dgm:prSet/>
      <dgm:spPr/>
      <dgm:t>
        <a:bodyPr/>
        <a:lstStyle/>
        <a:p>
          <a:pPr algn="ctr"/>
          <a:endParaRPr lang="en-ZA"/>
        </a:p>
      </dgm:t>
    </dgm:pt>
    <dgm:pt modelId="{33FD15B5-EFF7-4534-928C-3306580B8E78}" type="sibTrans" cxnId="{A21C5D52-D3CC-4C08-9C4E-335853D6C5EB}">
      <dgm:prSet/>
      <dgm:spPr/>
      <dgm:t>
        <a:bodyPr/>
        <a:lstStyle/>
        <a:p>
          <a:pPr algn="ctr"/>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pPr algn="ctr"/>
          <a:r>
            <a:rPr lang="en-ZA"/>
            <a:t>SILVER</a:t>
          </a:r>
        </a:p>
        <a:p>
          <a:pPr algn="ctr"/>
          <a:r>
            <a:rPr lang="en-ZA"/>
            <a:t>61 - 80 %</a:t>
          </a:r>
        </a:p>
      </dgm:t>
    </dgm:pt>
    <dgm:pt modelId="{E9ACEA2A-A07F-45C3-9A98-FA79FC4643AE}" type="parTrans" cxnId="{CC7EF64B-31A4-4EF4-A5E0-D07E7A0A5AA3}">
      <dgm:prSet/>
      <dgm:spPr/>
      <dgm:t>
        <a:bodyPr/>
        <a:lstStyle/>
        <a:p>
          <a:pPr algn="ctr"/>
          <a:endParaRPr lang="en-ZA"/>
        </a:p>
      </dgm:t>
    </dgm:pt>
    <dgm:pt modelId="{EC79BB32-6812-4F86-AF39-C79810EF7C82}" type="sibTrans" cxnId="{CC7EF64B-31A4-4EF4-A5E0-D07E7A0A5AA3}">
      <dgm:prSet/>
      <dgm:spPr/>
      <dgm:t>
        <a:bodyPr/>
        <a:lstStyle/>
        <a:p>
          <a:pPr algn="ctr"/>
          <a:endParaRPr lang="en-ZA"/>
        </a:p>
      </dgm:t>
    </dgm:pt>
    <dgm:pt modelId="{81358BA5-8EEA-4282-9D65-EE4DDAADEC79}">
      <dgm:prSet phldrT="[Text]"/>
      <dgm:spPr>
        <a:solidFill>
          <a:srgbClr val="D2A810"/>
        </a:solidFill>
        <a:ln>
          <a:solidFill>
            <a:srgbClr val="E7D06F"/>
          </a:solidFill>
        </a:ln>
      </dgm:spPr>
      <dgm:t>
        <a:bodyPr/>
        <a:lstStyle/>
        <a:p>
          <a:pPr algn="ctr"/>
          <a:r>
            <a:rPr lang="en-ZA"/>
            <a:t>GOLD</a:t>
          </a:r>
        </a:p>
        <a:p>
          <a:pPr algn="ctr"/>
          <a:r>
            <a:rPr lang="en-ZA"/>
            <a:t>81 - 100 %</a:t>
          </a:r>
        </a:p>
      </dgm:t>
    </dgm:pt>
    <dgm:pt modelId="{11900BBE-BBE6-4984-A165-4426BF82DB84}" type="parTrans" cxnId="{C641EE0E-5547-408C-AF14-FC9C4EEA53AB}">
      <dgm:prSet/>
      <dgm:spPr/>
      <dgm:t>
        <a:bodyPr/>
        <a:lstStyle/>
        <a:p>
          <a:pPr algn="ctr"/>
          <a:endParaRPr lang="en-ZA"/>
        </a:p>
      </dgm:t>
    </dgm:pt>
    <dgm:pt modelId="{238BCF8B-53D4-4375-B960-CCD9A7DDFAB8}" type="sibTrans" cxnId="{C641EE0E-5547-408C-AF14-FC9C4EEA53AB}">
      <dgm:prSet/>
      <dgm:spPr/>
      <dgm:t>
        <a:bodyPr/>
        <a:lstStyle/>
        <a:p>
          <a:pPr algn="ctr"/>
          <a:endParaRPr lang="en-ZA"/>
        </a:p>
      </dgm:t>
    </dgm:pt>
    <dgm:pt modelId="{FE73D98C-9CD8-4F0E-88C6-A2EB9014A03A}" type="pres">
      <dgm:prSet presAssocID="{FDE8A625-387E-4EE2-B8E8-83CD0950996B}" presName="arrowDiagram" presStyleCnt="0">
        <dgm:presLayoutVars>
          <dgm:chMax val="5"/>
          <dgm:dir/>
          <dgm:resizeHandles val="exact"/>
        </dgm:presLayoutVars>
      </dgm:prSet>
      <dgm:spPr/>
      <dgm:t>
        <a:bodyPr/>
        <a:lstStyle/>
        <a:p>
          <a:endParaRPr lang="en-ZA"/>
        </a:p>
      </dgm:t>
    </dgm:pt>
    <dgm:pt modelId="{AD5DB0F4-69BB-4A42-82A4-E7B097072A72}" type="pres">
      <dgm:prSet presAssocID="{FDE8A625-387E-4EE2-B8E8-83CD0950996B}" presName="arrow" presStyleLbl="bgShp" presStyleIdx="0" presStyleCnt="1" custLinFactNeighborX="846" custLinFactNeighborY="-5429"/>
      <dgm:spPr>
        <a:gradFill flip="none" rotWithShape="1">
          <a:gsLst>
            <a:gs pos="0">
              <a:srgbClr val="FF3399"/>
            </a:gs>
            <a:gs pos="25000">
              <a:srgbClr val="FF6633"/>
            </a:gs>
            <a:gs pos="50000">
              <a:srgbClr val="FFFF00"/>
            </a:gs>
            <a:gs pos="75000">
              <a:srgbClr val="01A78F"/>
            </a:gs>
            <a:gs pos="100000">
              <a:srgbClr val="3366FF"/>
            </a:gs>
          </a:gsLst>
          <a:lin ang="2700000" scaled="0"/>
          <a:tileRect/>
        </a:gradFill>
        <a:ln>
          <a:solidFill>
            <a:srgbClr val="D2A810"/>
          </a:solidFill>
        </a:ln>
      </dgm:spPr>
      <dgm:t>
        <a:bodyPr/>
        <a:lstStyle/>
        <a:p>
          <a:endParaRPr lang="en-ZA"/>
        </a:p>
      </dgm:t>
    </dgm:pt>
    <dgm:pt modelId="{5DF95127-F9EE-4CCB-AB37-2291C812C8BD}" type="pres">
      <dgm:prSet presAssocID="{FDE8A625-387E-4EE2-B8E8-83CD0950996B}" presName="arrowDiagram4" presStyleCnt="0"/>
      <dgm:spPr/>
      <dgm:t>
        <a:bodyPr/>
        <a:lstStyle/>
        <a:p>
          <a:endParaRPr lang="en-ZA"/>
        </a:p>
      </dgm:t>
    </dgm:pt>
    <dgm:pt modelId="{26BA766D-C96C-4193-8254-5A4B82688DAB}" type="pres">
      <dgm:prSet presAssocID="{2102FCCA-17DA-4806-AE07-E7557513B5CB}" presName="bullet4a" presStyleLbl="node1" presStyleIdx="0" presStyleCnt="4" custLinFactNeighborX="8931" custLinFactNeighborY="1955"/>
      <dgm:spPr>
        <a:solidFill>
          <a:schemeClr val="accent4">
            <a:lumMod val="75000"/>
          </a:schemeClr>
        </a:solidFill>
        <a:ln>
          <a:solidFill>
            <a:schemeClr val="accent4">
              <a:lumMod val="75000"/>
            </a:schemeClr>
          </a:solidFill>
        </a:ln>
      </dgm:spPr>
      <dgm:t>
        <a:bodyPr/>
        <a:lstStyle/>
        <a:p>
          <a:endParaRPr lang="en-ZA"/>
        </a:p>
      </dgm:t>
    </dgm:pt>
    <dgm:pt modelId="{F42324F9-7EFD-45AF-9A27-C419D4B41D88}" type="pres">
      <dgm:prSet presAssocID="{2102FCCA-17DA-4806-AE07-E7557513B5CB}" presName="textBox4a" presStyleLbl="revTx" presStyleIdx="0" presStyleCnt="4" custLinFactNeighborX="-1803" custLinFactNeighborY="-1792">
        <dgm:presLayoutVars>
          <dgm:bulletEnabled val="1"/>
        </dgm:presLayoutVars>
      </dgm:prSet>
      <dgm:spPr/>
      <dgm:t>
        <a:bodyPr/>
        <a:lstStyle/>
        <a:p>
          <a:endParaRPr lang="en-ZA"/>
        </a:p>
      </dgm:t>
    </dgm:pt>
    <dgm:pt modelId="{4C2A948B-8320-48AA-9755-08D726FB527B}" type="pres">
      <dgm:prSet presAssocID="{45798F46-3EBF-43B1-B29E-147826FD4BA8}" presName="bullet4b" presStyleLbl="node1" presStyleIdx="1" presStyleCnt="4" custLinFactNeighborX="27203" custLinFactNeighborY="10170"/>
      <dgm:spPr>
        <a:solidFill>
          <a:srgbClr val="FF0000"/>
        </a:solidFill>
        <a:ln>
          <a:solidFill>
            <a:srgbClr val="FF0000"/>
          </a:solidFill>
        </a:ln>
      </dgm:spPr>
      <dgm:t>
        <a:bodyPr/>
        <a:lstStyle/>
        <a:p>
          <a:endParaRPr lang="en-ZA"/>
        </a:p>
      </dgm:t>
    </dgm:pt>
    <dgm:pt modelId="{5B29B3F5-DC9B-4DD2-AA21-C7B03DD43717}" type="pres">
      <dgm:prSet presAssocID="{45798F46-3EBF-43B1-B29E-147826FD4BA8}" presName="textBox4b" presStyleLbl="revTx" presStyleIdx="1" presStyleCnt="4" custLinFactNeighborX="2610" custLinFactNeighborY="-933">
        <dgm:presLayoutVars>
          <dgm:bulletEnabled val="1"/>
        </dgm:presLayoutVars>
      </dgm:prSet>
      <dgm:spPr/>
      <dgm:t>
        <a:bodyPr/>
        <a:lstStyle/>
        <a:p>
          <a:endParaRPr lang="en-ZA"/>
        </a:p>
      </dgm:t>
    </dgm:pt>
    <dgm:pt modelId="{675FBF7E-ABB7-43C0-B0A6-8B6EF8F3AF4E}" type="pres">
      <dgm:prSet presAssocID="{F53A8526-0427-4B87-A8FC-0DC348E29B9D}" presName="bullet4c" presStyleLbl="node1" presStyleIdx="2" presStyleCnt="4" custLinFactNeighborX="31456" custLinFactNeighborY="13090"/>
      <dgm:spPr>
        <a:solidFill>
          <a:schemeClr val="bg1">
            <a:lumMod val="65000"/>
          </a:schemeClr>
        </a:solidFill>
        <a:ln>
          <a:solidFill>
            <a:schemeClr val="bg1">
              <a:lumMod val="65000"/>
            </a:schemeClr>
          </a:solidFill>
        </a:ln>
      </dgm:spPr>
      <dgm:t>
        <a:bodyPr/>
        <a:lstStyle/>
        <a:p>
          <a:endParaRPr lang="en-ZA"/>
        </a:p>
      </dgm:t>
    </dgm:pt>
    <dgm:pt modelId="{AA0A82DF-8B0C-4FC2-A645-880A6262B24A}" type="pres">
      <dgm:prSet presAssocID="{F53A8526-0427-4B87-A8FC-0DC348E29B9D}" presName="textBox4c" presStyleLbl="revTx" presStyleIdx="2" presStyleCnt="4" custScaleX="103716" custLinFactNeighborX="8719" custLinFactNeighborY="-345">
        <dgm:presLayoutVars>
          <dgm:bulletEnabled val="1"/>
        </dgm:presLayoutVars>
      </dgm:prSet>
      <dgm:spPr/>
      <dgm:t>
        <a:bodyPr/>
        <a:lstStyle/>
        <a:p>
          <a:endParaRPr lang="en-ZA"/>
        </a:p>
      </dgm:t>
    </dgm:pt>
    <dgm:pt modelId="{B57BDF12-4377-44F9-AA01-920DABF54317}" type="pres">
      <dgm:prSet presAssocID="{81358BA5-8EEA-4282-9D65-EE4DDAADEC79}" presName="bullet4d" presStyleLbl="node1" presStyleIdx="3" presStyleCnt="4" custLinFactNeighborX="4373" custLinFactNeighborY="5963"/>
      <dgm:spPr>
        <a:solidFill>
          <a:srgbClr val="D2A810"/>
        </a:solidFill>
        <a:ln>
          <a:solidFill>
            <a:srgbClr val="D2A810"/>
          </a:solidFill>
        </a:ln>
      </dgm:spPr>
      <dgm:t>
        <a:bodyPr/>
        <a:lstStyle/>
        <a:p>
          <a:endParaRPr lang="en-ZA"/>
        </a:p>
      </dgm:t>
    </dgm:pt>
    <dgm:pt modelId="{C7346DE7-E2B2-45CB-ACD8-3FDA6D0226DA}" type="pres">
      <dgm:prSet presAssocID="{81358BA5-8EEA-4282-9D65-EE4DDAADEC79}" presName="textBox4d" presStyleLbl="revTx" presStyleIdx="3" presStyleCnt="4" custScaleX="123062" custLinFactNeighborX="15962" custLinFactNeighborY="-1">
        <dgm:presLayoutVars>
          <dgm:bulletEnabled val="1"/>
        </dgm:presLayoutVars>
      </dgm:prSet>
      <dgm:spPr/>
      <dgm:t>
        <a:bodyPr/>
        <a:lstStyle/>
        <a:p>
          <a:endParaRPr lang="en-ZA"/>
        </a:p>
      </dgm:t>
    </dgm:pt>
  </dgm:ptLst>
  <dgm:cxnLst>
    <dgm:cxn modelId="{E24C8B6A-A240-4911-BC5B-319433968724}" type="presOf" srcId="{2102FCCA-17DA-4806-AE07-E7557513B5CB}" destId="{F42324F9-7EFD-45AF-9A27-C419D4B41D88}" srcOrd="0" destOrd="0" presId="urn:microsoft.com/office/officeart/2005/8/layout/arrow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DFF6D92F-AE96-4695-B0D3-2AA2360FC98C}" type="presOf" srcId="{45798F46-3EBF-43B1-B29E-147826FD4BA8}" destId="{5B29B3F5-DC9B-4DD2-AA21-C7B03DD43717}" srcOrd="0" destOrd="0" presId="urn:microsoft.com/office/officeart/2005/8/layout/arrow2"/>
    <dgm:cxn modelId="{C641EE0E-5547-408C-AF14-FC9C4EEA53AB}" srcId="{FDE8A625-387E-4EE2-B8E8-83CD0950996B}" destId="{81358BA5-8EEA-4282-9D65-EE4DDAADEC79}" srcOrd="3" destOrd="0" parTransId="{11900BBE-BBE6-4984-A165-4426BF82DB84}" sibTransId="{238BCF8B-53D4-4375-B960-CCD9A7DDFAB8}"/>
    <dgm:cxn modelId="{7AA1BDE4-01DA-4566-B3CE-28E582BD1EDB}" type="presOf" srcId="{F53A8526-0427-4B87-A8FC-0DC348E29B9D}" destId="{AA0A82DF-8B0C-4FC2-A645-880A6262B24A}" srcOrd="0" destOrd="0" presId="urn:microsoft.com/office/officeart/2005/8/layout/arrow2"/>
    <dgm:cxn modelId="{A091AB87-0753-4A02-8438-0DC7CB9388E5}" type="presOf" srcId="{81358BA5-8EEA-4282-9D65-EE4DDAADEC79}" destId="{C7346DE7-E2B2-45CB-ACD8-3FDA6D0226DA}" srcOrd="0" destOrd="0" presId="urn:microsoft.com/office/officeart/2005/8/layout/arrow2"/>
    <dgm:cxn modelId="{865FBD23-280E-4A0A-AE59-868A3B96977A}" type="presOf" srcId="{FDE8A625-387E-4EE2-B8E8-83CD0950996B}" destId="{FE73D98C-9CD8-4F0E-88C6-A2EB9014A03A}" srcOrd="0" destOrd="0" presId="urn:microsoft.com/office/officeart/2005/8/layout/arrow2"/>
    <dgm:cxn modelId="{7CA667A8-7459-4960-9504-2B9E6B4530F2}" type="presParOf" srcId="{FE73D98C-9CD8-4F0E-88C6-A2EB9014A03A}" destId="{AD5DB0F4-69BB-4A42-82A4-E7B097072A72}" srcOrd="0" destOrd="0" presId="urn:microsoft.com/office/officeart/2005/8/layout/arrow2"/>
    <dgm:cxn modelId="{71906776-B5D0-42EF-BC8B-B6743A5E4418}" type="presParOf" srcId="{FE73D98C-9CD8-4F0E-88C6-A2EB9014A03A}" destId="{5DF95127-F9EE-4CCB-AB37-2291C812C8BD}" srcOrd="1" destOrd="0" presId="urn:microsoft.com/office/officeart/2005/8/layout/arrow2"/>
    <dgm:cxn modelId="{BD02C80D-A779-4251-8F85-CE6F662C5421}" type="presParOf" srcId="{5DF95127-F9EE-4CCB-AB37-2291C812C8BD}" destId="{26BA766D-C96C-4193-8254-5A4B82688DAB}" srcOrd="0" destOrd="0" presId="urn:microsoft.com/office/officeart/2005/8/layout/arrow2"/>
    <dgm:cxn modelId="{9DC569CD-A214-430A-9984-26159FBE175C}" type="presParOf" srcId="{5DF95127-F9EE-4CCB-AB37-2291C812C8BD}" destId="{F42324F9-7EFD-45AF-9A27-C419D4B41D88}" srcOrd="1" destOrd="0" presId="urn:microsoft.com/office/officeart/2005/8/layout/arrow2"/>
    <dgm:cxn modelId="{04E7DB80-E668-40AE-A27E-6F0504709A17}" type="presParOf" srcId="{5DF95127-F9EE-4CCB-AB37-2291C812C8BD}" destId="{4C2A948B-8320-48AA-9755-08D726FB527B}" srcOrd="2" destOrd="0" presId="urn:microsoft.com/office/officeart/2005/8/layout/arrow2"/>
    <dgm:cxn modelId="{843FF5F2-B56F-4583-901B-E501E924EE80}" type="presParOf" srcId="{5DF95127-F9EE-4CCB-AB37-2291C812C8BD}" destId="{5B29B3F5-DC9B-4DD2-AA21-C7B03DD43717}" srcOrd="3" destOrd="0" presId="urn:microsoft.com/office/officeart/2005/8/layout/arrow2"/>
    <dgm:cxn modelId="{994CE0F2-6F00-41E8-83C4-BFD76093120D}" type="presParOf" srcId="{5DF95127-F9EE-4CCB-AB37-2291C812C8BD}" destId="{675FBF7E-ABB7-43C0-B0A6-8B6EF8F3AF4E}" srcOrd="4" destOrd="0" presId="urn:microsoft.com/office/officeart/2005/8/layout/arrow2"/>
    <dgm:cxn modelId="{9988A4DD-009F-464A-83E9-D1D88070A8DA}" type="presParOf" srcId="{5DF95127-F9EE-4CCB-AB37-2291C812C8BD}" destId="{AA0A82DF-8B0C-4FC2-A645-880A6262B24A}" srcOrd="5" destOrd="0" presId="urn:microsoft.com/office/officeart/2005/8/layout/arrow2"/>
    <dgm:cxn modelId="{4EACC2A9-0DFD-462D-87AD-E1064040A807}" type="presParOf" srcId="{5DF95127-F9EE-4CCB-AB37-2291C812C8BD}" destId="{B57BDF12-4377-44F9-AA01-920DABF54317}" srcOrd="6" destOrd="0" presId="urn:microsoft.com/office/officeart/2005/8/layout/arrow2"/>
    <dgm:cxn modelId="{E542EBFA-8226-46A1-982A-10E7876BC9BF}" type="presParOf" srcId="{5DF95127-F9EE-4CCB-AB37-2291C812C8BD}" destId="{C7346DE7-E2B2-45CB-ACD8-3FDA6D0226DA}" srcOrd="7" destOrd="0" presId="urn:microsoft.com/office/officeart/2005/8/layout/arrow2"/>
  </dgm:cxnLst>
  <dgm:bg>
    <a:noFill/>
  </dgm:bg>
  <dgm:whole>
    <a:ln>
      <a:noFill/>
    </a:ln>
  </dgm:whole>
  <dgm:extLst>
    <a:ext uri="http://schemas.microsoft.com/office/drawing/2008/diagram">
      <dsp:dataModelExt xmlns:dsp="http://schemas.microsoft.com/office/drawing/2008/diagram" relId="rId7"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DB4A3C55-5E89-4421-B9E1-979FD136428F}" type="presOf" srcId="{81358BA5-8EEA-4282-9D65-EE4DDAADEC79}" destId="{84F8F595-6D35-449C-B5DC-BFC09B45388B}" srcOrd="0" destOrd="0" presId="urn:microsoft.com/office/officeart/2005/8/layout/radial2"/>
    <dgm:cxn modelId="{77F9925A-C7BA-4437-8F3B-8A2B68E77EF4}" type="presOf" srcId="{E9ACEA2A-A07F-45C3-9A98-FA79FC4643AE}" destId="{05814B23-D78E-49DD-89E4-CA2A5A29FDD3}" srcOrd="0" destOrd="0" presId="urn:microsoft.com/office/officeart/2005/8/layout/radial2"/>
    <dgm:cxn modelId="{A9227401-B365-472A-AA41-BE4109C7DD28}" type="presOf" srcId="{189F2D02-4653-42FC-A6F4-C70741726470}" destId="{033E82BD-81D3-4BE5-B057-82D58CE53114}"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344C7DFF-0004-4FE3-B826-C4E3C8A83D7E}" type="presOf" srcId="{45798F46-3EBF-43B1-B29E-147826FD4BA8}" destId="{F21BED64-83D9-43F1-842E-9540280B199C}" srcOrd="0" destOrd="0" presId="urn:microsoft.com/office/officeart/2005/8/layout/radial2"/>
    <dgm:cxn modelId="{35B74E55-1BF5-4B5C-B494-57FD06BA3E85}" type="presOf" srcId="{11900BBE-BBE6-4984-A165-4426BF82DB84}" destId="{6508C4CF-5DFF-464D-BFF0-4A67AE0272A2}" srcOrd="0" destOrd="0" presId="urn:microsoft.com/office/officeart/2005/8/layout/radial2"/>
    <dgm:cxn modelId="{8D0845B8-FF44-4393-8EA9-CB714891419E}" type="presOf" srcId="{FCA1D316-51A7-4AF2-86E8-7465F07962DA}" destId="{F0A67A26-19F9-4055-BF2C-BB1BCAAC3733}" srcOrd="0" destOrd="0" presId="urn:microsoft.com/office/officeart/2005/8/layout/radial2"/>
    <dgm:cxn modelId="{EE6FCC86-7B43-4F07-9280-0868B2A0491F}" type="presOf" srcId="{FDE8A625-387E-4EE2-B8E8-83CD0950996B}" destId="{344780A3-4E22-4AC7-96E7-76597ED41C71}" srcOrd="0" destOrd="0" presId="urn:microsoft.com/office/officeart/2005/8/layout/radial2"/>
    <dgm:cxn modelId="{7FD0B468-02EC-4609-9A51-AB1BAE644900}" type="presOf" srcId="{2102FCCA-17DA-4806-AE07-E7557513B5CB}" destId="{39D97E68-5A1C-4F6A-B824-A08F65759B91}" srcOrd="0" destOrd="0" presId="urn:microsoft.com/office/officeart/2005/8/layout/radial2"/>
    <dgm:cxn modelId="{5C067EE2-681A-412B-82DE-B68BEF2142FA}" type="presOf" srcId="{F53A8526-0427-4B87-A8FC-0DC348E29B9D}" destId="{827FF335-4AE7-49D6-A257-0C65ED2BE857}" srcOrd="0" destOrd="0" presId="urn:microsoft.com/office/officeart/2005/8/layout/radial2"/>
    <dgm:cxn modelId="{388BE7BA-CD13-48B9-9FD5-722CA0FE0CB0}" type="presParOf" srcId="{344780A3-4E22-4AC7-96E7-76597ED41C71}" destId="{FC0553F8-D979-4E4E-91BD-F0084BB0E80F}" srcOrd="0" destOrd="0" presId="urn:microsoft.com/office/officeart/2005/8/layout/radial2"/>
    <dgm:cxn modelId="{49A8ADDC-6C22-4A17-8EFE-6E62884EBBAC}" type="presParOf" srcId="{FC0553F8-D979-4E4E-91BD-F0084BB0E80F}" destId="{A82E9B71-896C-4F47-BBC6-8AC87C10EE5C}" srcOrd="0" destOrd="0" presId="urn:microsoft.com/office/officeart/2005/8/layout/radial2"/>
    <dgm:cxn modelId="{E7F07C4D-DE86-4E30-8FE5-F4F943DD6E8F}" type="presParOf" srcId="{A82E9B71-896C-4F47-BBC6-8AC87C10EE5C}" destId="{40E9788B-0CF3-46A3-BE36-3BFBA89179B7}" srcOrd="0" destOrd="0" presId="urn:microsoft.com/office/officeart/2005/8/layout/radial2"/>
    <dgm:cxn modelId="{10540355-C657-4E8E-8AC8-2D9A3C92C74F}" type="presParOf" srcId="{A82E9B71-896C-4F47-BBC6-8AC87C10EE5C}" destId="{7D475CCF-EC8D-4EB5-BAFB-84BBC98788A7}" srcOrd="1" destOrd="0" presId="urn:microsoft.com/office/officeart/2005/8/layout/radial2"/>
    <dgm:cxn modelId="{1E5747E6-8989-4E3A-9A57-FC9E8F715A2E}" type="presParOf" srcId="{FC0553F8-D979-4E4E-91BD-F0084BB0E80F}" destId="{033E82BD-81D3-4BE5-B057-82D58CE53114}" srcOrd="1" destOrd="0" presId="urn:microsoft.com/office/officeart/2005/8/layout/radial2"/>
    <dgm:cxn modelId="{E8192985-CA0E-4770-A734-92A213FAE10B}" type="presParOf" srcId="{FC0553F8-D979-4E4E-91BD-F0084BB0E80F}" destId="{5C74F24B-83E0-46DE-B4FC-5211C4B99E0D}" srcOrd="2" destOrd="0" presId="urn:microsoft.com/office/officeart/2005/8/layout/radial2"/>
    <dgm:cxn modelId="{E83BDA27-F7ED-424F-AAFC-C1096F386F8E}" type="presParOf" srcId="{5C74F24B-83E0-46DE-B4FC-5211C4B99E0D}" destId="{39D97E68-5A1C-4F6A-B824-A08F65759B91}" srcOrd="0" destOrd="0" presId="urn:microsoft.com/office/officeart/2005/8/layout/radial2"/>
    <dgm:cxn modelId="{0E71F6D5-C43E-4682-BB9A-038DA880BD46}" type="presParOf" srcId="{5C74F24B-83E0-46DE-B4FC-5211C4B99E0D}" destId="{51515F04-9C5B-466E-A440-6DDFF91B793C}" srcOrd="1" destOrd="0" presId="urn:microsoft.com/office/officeart/2005/8/layout/radial2"/>
    <dgm:cxn modelId="{732696E5-C499-40D5-B0B2-DC95264BDA95}" type="presParOf" srcId="{FC0553F8-D979-4E4E-91BD-F0084BB0E80F}" destId="{F0A67A26-19F9-4055-BF2C-BB1BCAAC3733}" srcOrd="3" destOrd="0" presId="urn:microsoft.com/office/officeart/2005/8/layout/radial2"/>
    <dgm:cxn modelId="{A6601420-CEA9-4807-938E-17A6C150079A}" type="presParOf" srcId="{FC0553F8-D979-4E4E-91BD-F0084BB0E80F}" destId="{62CEEDD6-8D6E-4879-AC3D-1353B59CF5F4}" srcOrd="4" destOrd="0" presId="urn:microsoft.com/office/officeart/2005/8/layout/radial2"/>
    <dgm:cxn modelId="{08C9FA13-6511-44AF-9A95-B9EB68090FD1}" type="presParOf" srcId="{62CEEDD6-8D6E-4879-AC3D-1353B59CF5F4}" destId="{F21BED64-83D9-43F1-842E-9540280B199C}" srcOrd="0" destOrd="0" presId="urn:microsoft.com/office/officeart/2005/8/layout/radial2"/>
    <dgm:cxn modelId="{6CC9E009-5DBB-4238-9FF6-06884722CD07}" type="presParOf" srcId="{62CEEDD6-8D6E-4879-AC3D-1353B59CF5F4}" destId="{CEFA6CCA-C876-42B0-A94D-6C3F5943F6FE}" srcOrd="1" destOrd="0" presId="urn:microsoft.com/office/officeart/2005/8/layout/radial2"/>
    <dgm:cxn modelId="{C031A559-C26D-4BDA-B421-1416DA73CE8D}" type="presParOf" srcId="{FC0553F8-D979-4E4E-91BD-F0084BB0E80F}" destId="{05814B23-D78E-49DD-89E4-CA2A5A29FDD3}" srcOrd="5" destOrd="0" presId="urn:microsoft.com/office/officeart/2005/8/layout/radial2"/>
    <dgm:cxn modelId="{44091A8D-5F21-4B9D-890D-E32D5E5619CD}" type="presParOf" srcId="{FC0553F8-D979-4E4E-91BD-F0084BB0E80F}" destId="{6D3092E2-697B-45C2-8D54-21F5003D9598}" srcOrd="6" destOrd="0" presId="urn:microsoft.com/office/officeart/2005/8/layout/radial2"/>
    <dgm:cxn modelId="{241F95D9-D7DE-4EE0-971F-09836F54FAA9}" type="presParOf" srcId="{6D3092E2-697B-45C2-8D54-21F5003D9598}" destId="{827FF335-4AE7-49D6-A257-0C65ED2BE857}" srcOrd="0" destOrd="0" presId="urn:microsoft.com/office/officeart/2005/8/layout/radial2"/>
    <dgm:cxn modelId="{9CCDB44C-68A6-4F67-8D65-E8E8E735439B}" type="presParOf" srcId="{6D3092E2-697B-45C2-8D54-21F5003D9598}" destId="{21842CC8-7127-4763-8110-7EAD383A092A}" srcOrd="1" destOrd="0" presId="urn:microsoft.com/office/officeart/2005/8/layout/radial2"/>
    <dgm:cxn modelId="{AC090506-E30E-4D7F-BA87-2829A1F91B21}" type="presParOf" srcId="{FC0553F8-D979-4E4E-91BD-F0084BB0E80F}" destId="{6508C4CF-5DFF-464D-BFF0-4A67AE0272A2}" srcOrd="7" destOrd="0" presId="urn:microsoft.com/office/officeart/2005/8/layout/radial2"/>
    <dgm:cxn modelId="{1D131A2D-E2BE-4F4A-BC07-615F5D4B2EB8}" type="presParOf" srcId="{FC0553F8-D979-4E4E-91BD-F0084BB0E80F}" destId="{C683B654-D87C-4826-A1CB-A21CF5DF2847}" srcOrd="8" destOrd="0" presId="urn:microsoft.com/office/officeart/2005/8/layout/radial2"/>
    <dgm:cxn modelId="{04EAE6C7-EE5C-48D9-8530-AACA415FC480}" type="presParOf" srcId="{C683B654-D87C-4826-A1CB-A21CF5DF2847}" destId="{84F8F595-6D35-449C-B5DC-BFC09B45388B}" srcOrd="0" destOrd="0" presId="urn:microsoft.com/office/officeart/2005/8/layout/radial2"/>
    <dgm:cxn modelId="{AA6AEDC4-4C6E-4A7B-B525-4936087F1F16}"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B941A330-D526-4B78-A14E-B749AB5A4205}" type="presOf" srcId="{F53A8526-0427-4B87-A8FC-0DC348E29B9D}" destId="{827FF335-4AE7-49D6-A257-0C65ED2BE857}" srcOrd="0" destOrd="0" presId="urn:microsoft.com/office/officeart/2005/8/layout/radial2"/>
    <dgm:cxn modelId="{B5EEBF44-F3CA-44C8-8909-A0E09D6EEC77}" type="presOf" srcId="{11900BBE-BBE6-4984-A165-4426BF82DB84}" destId="{6508C4CF-5DFF-464D-BFF0-4A67AE0272A2}"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26FE5144-B0E8-4B8B-BCC4-C83ED96A492E}" type="presOf" srcId="{FCA1D316-51A7-4AF2-86E8-7465F07962DA}" destId="{F0A67A26-19F9-4055-BF2C-BB1BCAAC3733}" srcOrd="0" destOrd="0" presId="urn:microsoft.com/office/officeart/2005/8/layout/radial2"/>
    <dgm:cxn modelId="{9E7EFB20-6E3F-48C3-8669-0F1C10BBAB9F}"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D8256EBB-37EC-421A-83DF-8A3758F1A7D7}" type="presOf" srcId="{81358BA5-8EEA-4282-9D65-EE4DDAADEC79}" destId="{84F8F595-6D35-449C-B5DC-BFC09B45388B}" srcOrd="0" destOrd="0" presId="urn:microsoft.com/office/officeart/2005/8/layout/radial2"/>
    <dgm:cxn modelId="{F51447F1-BDCC-41D1-9288-E66F130095D2}" type="presOf" srcId="{189F2D02-4653-42FC-A6F4-C70741726470}" destId="{033E82BD-81D3-4BE5-B057-82D58CE53114}" srcOrd="0" destOrd="0" presId="urn:microsoft.com/office/officeart/2005/8/layout/radial2"/>
    <dgm:cxn modelId="{EF312ECE-3E17-4AC3-ACF6-31470B287AFA}" type="presOf" srcId="{FDE8A625-387E-4EE2-B8E8-83CD0950996B}" destId="{344780A3-4E22-4AC7-96E7-76597ED41C71}" srcOrd="0" destOrd="0" presId="urn:microsoft.com/office/officeart/2005/8/layout/radial2"/>
    <dgm:cxn modelId="{35FBCD26-4763-4CE8-8137-13FF02B455A1}" type="presOf" srcId="{E9ACEA2A-A07F-45C3-9A98-FA79FC4643AE}" destId="{05814B23-D78E-49DD-89E4-CA2A5A29FDD3}" srcOrd="0" destOrd="0" presId="urn:microsoft.com/office/officeart/2005/8/layout/radial2"/>
    <dgm:cxn modelId="{38B26BA3-338F-49C0-B06C-ED9305DA9166}" type="presOf" srcId="{2102FCCA-17DA-4806-AE07-E7557513B5CB}" destId="{39D97E68-5A1C-4F6A-B824-A08F65759B91}" srcOrd="0" destOrd="0" presId="urn:microsoft.com/office/officeart/2005/8/layout/radial2"/>
    <dgm:cxn modelId="{B532D5BD-F44B-499E-BE8D-AE57CD4DE1FB}" type="presParOf" srcId="{344780A3-4E22-4AC7-96E7-76597ED41C71}" destId="{FC0553F8-D979-4E4E-91BD-F0084BB0E80F}" srcOrd="0" destOrd="0" presId="urn:microsoft.com/office/officeart/2005/8/layout/radial2"/>
    <dgm:cxn modelId="{1D09E7F6-6C18-43CE-AF91-D4358632F834}" type="presParOf" srcId="{FC0553F8-D979-4E4E-91BD-F0084BB0E80F}" destId="{A82E9B71-896C-4F47-BBC6-8AC87C10EE5C}" srcOrd="0" destOrd="0" presId="urn:microsoft.com/office/officeart/2005/8/layout/radial2"/>
    <dgm:cxn modelId="{37EC61FD-558B-4431-AE1F-27AE23ED95CC}" type="presParOf" srcId="{A82E9B71-896C-4F47-BBC6-8AC87C10EE5C}" destId="{40E9788B-0CF3-46A3-BE36-3BFBA89179B7}" srcOrd="0" destOrd="0" presId="urn:microsoft.com/office/officeart/2005/8/layout/radial2"/>
    <dgm:cxn modelId="{D6EA3487-4C28-41DD-9E06-8D7BCE5A199A}" type="presParOf" srcId="{A82E9B71-896C-4F47-BBC6-8AC87C10EE5C}" destId="{7D475CCF-EC8D-4EB5-BAFB-84BBC98788A7}" srcOrd="1" destOrd="0" presId="urn:microsoft.com/office/officeart/2005/8/layout/radial2"/>
    <dgm:cxn modelId="{B0F8CA6E-485D-4C5F-833E-729A2059CC60}" type="presParOf" srcId="{FC0553F8-D979-4E4E-91BD-F0084BB0E80F}" destId="{033E82BD-81D3-4BE5-B057-82D58CE53114}" srcOrd="1" destOrd="0" presId="urn:microsoft.com/office/officeart/2005/8/layout/radial2"/>
    <dgm:cxn modelId="{4221A55D-9A36-48AE-A320-D39E803B42CD}" type="presParOf" srcId="{FC0553F8-D979-4E4E-91BD-F0084BB0E80F}" destId="{5C74F24B-83E0-46DE-B4FC-5211C4B99E0D}" srcOrd="2" destOrd="0" presId="urn:microsoft.com/office/officeart/2005/8/layout/radial2"/>
    <dgm:cxn modelId="{CB6E0846-465F-4DD7-A63D-C6719C2BD275}" type="presParOf" srcId="{5C74F24B-83E0-46DE-B4FC-5211C4B99E0D}" destId="{39D97E68-5A1C-4F6A-B824-A08F65759B91}" srcOrd="0" destOrd="0" presId="urn:microsoft.com/office/officeart/2005/8/layout/radial2"/>
    <dgm:cxn modelId="{739D8CC6-F464-421D-997A-533F09711025}" type="presParOf" srcId="{5C74F24B-83E0-46DE-B4FC-5211C4B99E0D}" destId="{51515F04-9C5B-466E-A440-6DDFF91B793C}" srcOrd="1" destOrd="0" presId="urn:microsoft.com/office/officeart/2005/8/layout/radial2"/>
    <dgm:cxn modelId="{70B2D333-947D-4CB7-95BB-55F464FA6F21}" type="presParOf" srcId="{FC0553F8-D979-4E4E-91BD-F0084BB0E80F}" destId="{F0A67A26-19F9-4055-BF2C-BB1BCAAC3733}" srcOrd="3" destOrd="0" presId="urn:microsoft.com/office/officeart/2005/8/layout/radial2"/>
    <dgm:cxn modelId="{E2017D70-2EFF-456E-B803-4F96920BFB02}" type="presParOf" srcId="{FC0553F8-D979-4E4E-91BD-F0084BB0E80F}" destId="{62CEEDD6-8D6E-4879-AC3D-1353B59CF5F4}" srcOrd="4" destOrd="0" presId="urn:microsoft.com/office/officeart/2005/8/layout/radial2"/>
    <dgm:cxn modelId="{A0B024D7-BBC7-473E-B507-2F9A079DDF6B}" type="presParOf" srcId="{62CEEDD6-8D6E-4879-AC3D-1353B59CF5F4}" destId="{F21BED64-83D9-43F1-842E-9540280B199C}" srcOrd="0" destOrd="0" presId="urn:microsoft.com/office/officeart/2005/8/layout/radial2"/>
    <dgm:cxn modelId="{538C832D-010A-45C1-9BEA-D0814C32AC5F}" type="presParOf" srcId="{62CEEDD6-8D6E-4879-AC3D-1353B59CF5F4}" destId="{CEFA6CCA-C876-42B0-A94D-6C3F5943F6FE}" srcOrd="1" destOrd="0" presId="urn:microsoft.com/office/officeart/2005/8/layout/radial2"/>
    <dgm:cxn modelId="{42FB302B-12D9-40CE-9C6E-06B67CA93E31}" type="presParOf" srcId="{FC0553F8-D979-4E4E-91BD-F0084BB0E80F}" destId="{05814B23-D78E-49DD-89E4-CA2A5A29FDD3}" srcOrd="5" destOrd="0" presId="urn:microsoft.com/office/officeart/2005/8/layout/radial2"/>
    <dgm:cxn modelId="{B6C3D898-A8E3-4E13-A28D-08D334CD216F}" type="presParOf" srcId="{FC0553F8-D979-4E4E-91BD-F0084BB0E80F}" destId="{6D3092E2-697B-45C2-8D54-21F5003D9598}" srcOrd="6" destOrd="0" presId="urn:microsoft.com/office/officeart/2005/8/layout/radial2"/>
    <dgm:cxn modelId="{7D4A6864-A2DB-4B13-93D2-C455C3B7C276}" type="presParOf" srcId="{6D3092E2-697B-45C2-8D54-21F5003D9598}" destId="{827FF335-4AE7-49D6-A257-0C65ED2BE857}" srcOrd="0" destOrd="0" presId="urn:microsoft.com/office/officeart/2005/8/layout/radial2"/>
    <dgm:cxn modelId="{38289390-AD2B-4900-ACB4-7AA5FBD5399C}" type="presParOf" srcId="{6D3092E2-697B-45C2-8D54-21F5003D9598}" destId="{21842CC8-7127-4763-8110-7EAD383A092A}" srcOrd="1" destOrd="0" presId="urn:microsoft.com/office/officeart/2005/8/layout/radial2"/>
    <dgm:cxn modelId="{C9573F8B-3AB6-4706-BD4D-E49CC3EF55A2}" type="presParOf" srcId="{FC0553F8-D979-4E4E-91BD-F0084BB0E80F}" destId="{6508C4CF-5DFF-464D-BFF0-4A67AE0272A2}" srcOrd="7" destOrd="0" presId="urn:microsoft.com/office/officeart/2005/8/layout/radial2"/>
    <dgm:cxn modelId="{C1236F1F-3C4E-42ED-BB3E-B77AC4157B61}" type="presParOf" srcId="{FC0553F8-D979-4E4E-91BD-F0084BB0E80F}" destId="{C683B654-D87C-4826-A1CB-A21CF5DF2847}" srcOrd="8" destOrd="0" presId="urn:microsoft.com/office/officeart/2005/8/layout/radial2"/>
    <dgm:cxn modelId="{72C10105-B8B1-491D-8ECA-3D05CD7C0438}" type="presParOf" srcId="{C683B654-D87C-4826-A1CB-A21CF5DF2847}" destId="{84F8F595-6D35-449C-B5DC-BFC09B45388B}" srcOrd="0" destOrd="0" presId="urn:microsoft.com/office/officeart/2005/8/layout/radial2"/>
    <dgm:cxn modelId="{B776A802-4A00-48F7-B7C9-83899834C02F}"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0C459C85-CFAB-442C-B0FF-FE054D3D91EF}" type="presOf" srcId="{FCA1D316-51A7-4AF2-86E8-7465F07962DA}" destId="{F0A67A26-19F9-4055-BF2C-BB1BCAAC3733}"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37DBEA7B-A3CC-4890-B5DB-1C12D69A0F65}" type="presOf" srcId="{189F2D02-4653-42FC-A6F4-C70741726470}" destId="{033E82BD-81D3-4BE5-B057-82D58CE53114}" srcOrd="0" destOrd="0" presId="urn:microsoft.com/office/officeart/2005/8/layout/radial2"/>
    <dgm:cxn modelId="{76EF0C3E-41DA-408B-8EF3-2134CEE81117}"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A3C81C65-EB20-48B5-AD72-307EC35BB14C}"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F016F399-9F9F-4324-A518-E591E014648C}" type="presOf" srcId="{11900BBE-BBE6-4984-A165-4426BF82DB84}" destId="{6508C4CF-5DFF-464D-BFF0-4A67AE0272A2}" srcOrd="0" destOrd="0" presId="urn:microsoft.com/office/officeart/2005/8/layout/radial2"/>
    <dgm:cxn modelId="{6B5E74E2-6CF5-4D03-9A93-0F9D918DD37D}" type="presOf" srcId="{E9ACEA2A-A07F-45C3-9A98-FA79FC4643AE}" destId="{05814B23-D78E-49DD-89E4-CA2A5A29FDD3}" srcOrd="0" destOrd="0" presId="urn:microsoft.com/office/officeart/2005/8/layout/radial2"/>
    <dgm:cxn modelId="{FF3D859F-8A9D-494B-BC96-B66240634DC1}" type="presOf" srcId="{2102FCCA-17DA-4806-AE07-E7557513B5CB}" destId="{39D97E68-5A1C-4F6A-B824-A08F65759B91}" srcOrd="0" destOrd="0" presId="urn:microsoft.com/office/officeart/2005/8/layout/radial2"/>
    <dgm:cxn modelId="{32DA2D55-23FF-46BC-8C7B-545314267118}" type="presOf" srcId="{81358BA5-8EEA-4282-9D65-EE4DDAADEC79}" destId="{84F8F595-6D35-449C-B5DC-BFC09B45388B}" srcOrd="0" destOrd="0" presId="urn:microsoft.com/office/officeart/2005/8/layout/radial2"/>
    <dgm:cxn modelId="{7256E7D0-1C26-429F-818B-60E082AFCB91}" type="presOf" srcId="{FDE8A625-387E-4EE2-B8E8-83CD0950996B}" destId="{344780A3-4E22-4AC7-96E7-76597ED41C71}" srcOrd="0" destOrd="0" presId="urn:microsoft.com/office/officeart/2005/8/layout/radial2"/>
    <dgm:cxn modelId="{63D91BB9-535E-4BCF-8B23-60F32F14CA72}" type="presParOf" srcId="{344780A3-4E22-4AC7-96E7-76597ED41C71}" destId="{FC0553F8-D979-4E4E-91BD-F0084BB0E80F}" srcOrd="0" destOrd="0" presId="urn:microsoft.com/office/officeart/2005/8/layout/radial2"/>
    <dgm:cxn modelId="{4F61800B-691B-4B83-8735-58BB283BD67B}" type="presParOf" srcId="{FC0553F8-D979-4E4E-91BD-F0084BB0E80F}" destId="{A82E9B71-896C-4F47-BBC6-8AC87C10EE5C}" srcOrd="0" destOrd="0" presId="urn:microsoft.com/office/officeart/2005/8/layout/radial2"/>
    <dgm:cxn modelId="{505BECD0-F5BB-4DDD-94D2-623A3EFBDA53}" type="presParOf" srcId="{A82E9B71-896C-4F47-BBC6-8AC87C10EE5C}" destId="{40E9788B-0CF3-46A3-BE36-3BFBA89179B7}" srcOrd="0" destOrd="0" presId="urn:microsoft.com/office/officeart/2005/8/layout/radial2"/>
    <dgm:cxn modelId="{962447F9-9FE1-4F82-8C2C-32260FB1A74C}" type="presParOf" srcId="{A82E9B71-896C-4F47-BBC6-8AC87C10EE5C}" destId="{7D475CCF-EC8D-4EB5-BAFB-84BBC98788A7}" srcOrd="1" destOrd="0" presId="urn:microsoft.com/office/officeart/2005/8/layout/radial2"/>
    <dgm:cxn modelId="{D8175AB3-EA9D-4098-9011-288C4EB7EA22}" type="presParOf" srcId="{FC0553F8-D979-4E4E-91BD-F0084BB0E80F}" destId="{033E82BD-81D3-4BE5-B057-82D58CE53114}" srcOrd="1" destOrd="0" presId="urn:microsoft.com/office/officeart/2005/8/layout/radial2"/>
    <dgm:cxn modelId="{C85330CD-FA77-433F-9DCF-D46C80A28CB0}" type="presParOf" srcId="{FC0553F8-D979-4E4E-91BD-F0084BB0E80F}" destId="{5C74F24B-83E0-46DE-B4FC-5211C4B99E0D}" srcOrd="2" destOrd="0" presId="urn:microsoft.com/office/officeart/2005/8/layout/radial2"/>
    <dgm:cxn modelId="{6BAB7B5B-9559-4734-B13B-C137565FF1D6}" type="presParOf" srcId="{5C74F24B-83E0-46DE-B4FC-5211C4B99E0D}" destId="{39D97E68-5A1C-4F6A-B824-A08F65759B91}" srcOrd="0" destOrd="0" presId="urn:microsoft.com/office/officeart/2005/8/layout/radial2"/>
    <dgm:cxn modelId="{4CE3AEB3-2DDB-4E4E-91BA-2535D348D053}" type="presParOf" srcId="{5C74F24B-83E0-46DE-B4FC-5211C4B99E0D}" destId="{51515F04-9C5B-466E-A440-6DDFF91B793C}" srcOrd="1" destOrd="0" presId="urn:microsoft.com/office/officeart/2005/8/layout/radial2"/>
    <dgm:cxn modelId="{1051704A-4026-4791-BC98-BEE3DA9CE011}" type="presParOf" srcId="{FC0553F8-D979-4E4E-91BD-F0084BB0E80F}" destId="{F0A67A26-19F9-4055-BF2C-BB1BCAAC3733}" srcOrd="3" destOrd="0" presId="urn:microsoft.com/office/officeart/2005/8/layout/radial2"/>
    <dgm:cxn modelId="{38A9D92E-3E03-45D9-B904-DEE18C1BFDAE}" type="presParOf" srcId="{FC0553F8-D979-4E4E-91BD-F0084BB0E80F}" destId="{62CEEDD6-8D6E-4879-AC3D-1353B59CF5F4}" srcOrd="4" destOrd="0" presId="urn:microsoft.com/office/officeart/2005/8/layout/radial2"/>
    <dgm:cxn modelId="{B8FFA78A-8E5E-4F2F-A50F-594E6A96FAE2}" type="presParOf" srcId="{62CEEDD6-8D6E-4879-AC3D-1353B59CF5F4}" destId="{F21BED64-83D9-43F1-842E-9540280B199C}" srcOrd="0" destOrd="0" presId="urn:microsoft.com/office/officeart/2005/8/layout/radial2"/>
    <dgm:cxn modelId="{C4A9660B-887C-412E-8C08-6DD18F7741B2}" type="presParOf" srcId="{62CEEDD6-8D6E-4879-AC3D-1353B59CF5F4}" destId="{CEFA6CCA-C876-42B0-A94D-6C3F5943F6FE}" srcOrd="1" destOrd="0" presId="urn:microsoft.com/office/officeart/2005/8/layout/radial2"/>
    <dgm:cxn modelId="{A48AF16B-AACA-4EAE-8940-7EBD749A3DE2}" type="presParOf" srcId="{FC0553F8-D979-4E4E-91BD-F0084BB0E80F}" destId="{05814B23-D78E-49DD-89E4-CA2A5A29FDD3}" srcOrd="5" destOrd="0" presId="urn:microsoft.com/office/officeart/2005/8/layout/radial2"/>
    <dgm:cxn modelId="{FD646A49-3606-4946-A251-F0B5399C3BE8}" type="presParOf" srcId="{FC0553F8-D979-4E4E-91BD-F0084BB0E80F}" destId="{6D3092E2-697B-45C2-8D54-21F5003D9598}" srcOrd="6" destOrd="0" presId="urn:microsoft.com/office/officeart/2005/8/layout/radial2"/>
    <dgm:cxn modelId="{7344C5D8-D3D1-4A93-A2DE-44EACB2D1433}" type="presParOf" srcId="{6D3092E2-697B-45C2-8D54-21F5003D9598}" destId="{827FF335-4AE7-49D6-A257-0C65ED2BE857}" srcOrd="0" destOrd="0" presId="urn:microsoft.com/office/officeart/2005/8/layout/radial2"/>
    <dgm:cxn modelId="{F43261E0-3C58-46DA-8301-D6434F97E336}" type="presParOf" srcId="{6D3092E2-697B-45C2-8D54-21F5003D9598}" destId="{21842CC8-7127-4763-8110-7EAD383A092A}" srcOrd="1" destOrd="0" presId="urn:microsoft.com/office/officeart/2005/8/layout/radial2"/>
    <dgm:cxn modelId="{3327957C-8F11-4D74-B6AF-FA5B0396A485}" type="presParOf" srcId="{FC0553F8-D979-4E4E-91BD-F0084BB0E80F}" destId="{6508C4CF-5DFF-464D-BFF0-4A67AE0272A2}" srcOrd="7" destOrd="0" presId="urn:microsoft.com/office/officeart/2005/8/layout/radial2"/>
    <dgm:cxn modelId="{C24F573B-67A0-448C-BFE3-F9D7C1EE37FE}" type="presParOf" srcId="{FC0553F8-D979-4E4E-91BD-F0084BB0E80F}" destId="{C683B654-D87C-4826-A1CB-A21CF5DF2847}" srcOrd="8" destOrd="0" presId="urn:microsoft.com/office/officeart/2005/8/layout/radial2"/>
    <dgm:cxn modelId="{1922EFF9-61BC-4E88-9BBB-35A0CD248F07}" type="presParOf" srcId="{C683B654-D87C-4826-A1CB-A21CF5DF2847}" destId="{84F8F595-6D35-449C-B5DC-BFC09B45388B}" srcOrd="0" destOrd="0" presId="urn:microsoft.com/office/officeart/2005/8/layout/radial2"/>
    <dgm:cxn modelId="{95DFBDEE-70E3-4F83-BD55-B79CB4513BA7}"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FD67A12B-03AF-4BA6-9819-5A80CD5EBFE8}" type="presOf" srcId="{2102FCCA-17DA-4806-AE07-E7557513B5CB}" destId="{39D97E68-5A1C-4F6A-B824-A08F65759B9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5B0984E4-F5D3-4CDC-BBC7-FD30DA45FDC6}" type="presOf" srcId="{11900BBE-BBE6-4984-A165-4426BF82DB84}" destId="{6508C4CF-5DFF-464D-BFF0-4A67AE0272A2}" srcOrd="0" destOrd="0" presId="urn:microsoft.com/office/officeart/2005/8/layout/radial2"/>
    <dgm:cxn modelId="{486C9235-841C-4071-9BBA-FA1C5EC499FA}"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E57A1747-F328-421D-8131-21355F90FABB}" type="presOf" srcId="{81358BA5-8EEA-4282-9D65-EE4DDAADEC79}" destId="{84F8F595-6D35-449C-B5DC-BFC09B45388B}"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4AB15AF-E8B6-4C6F-B71B-F5E7F853744A}" type="presOf" srcId="{FCA1D316-51A7-4AF2-86E8-7465F07962DA}" destId="{F0A67A26-19F9-4055-BF2C-BB1BCAAC3733}" srcOrd="0" destOrd="0" presId="urn:microsoft.com/office/officeart/2005/8/layout/radial2"/>
    <dgm:cxn modelId="{A9E9BC04-34A8-47FE-8F34-EACE0B627407}" type="presOf" srcId="{E9ACEA2A-A07F-45C3-9A98-FA79FC4643AE}" destId="{05814B23-D78E-49DD-89E4-CA2A5A29FDD3}" srcOrd="0" destOrd="0" presId="urn:microsoft.com/office/officeart/2005/8/layout/radial2"/>
    <dgm:cxn modelId="{092C6352-71BA-494A-A79B-BAA47C8F5A0C}" type="presOf" srcId="{FDE8A625-387E-4EE2-B8E8-83CD0950996B}" destId="{344780A3-4E22-4AC7-96E7-76597ED41C71}" srcOrd="0" destOrd="0" presId="urn:microsoft.com/office/officeart/2005/8/layout/radial2"/>
    <dgm:cxn modelId="{B7DCC66C-0C4A-4745-941A-5B789ED8B1FD}" type="presOf" srcId="{189F2D02-4653-42FC-A6F4-C70741726470}" destId="{033E82BD-81D3-4BE5-B057-82D58CE53114}" srcOrd="0" destOrd="0" presId="urn:microsoft.com/office/officeart/2005/8/layout/radial2"/>
    <dgm:cxn modelId="{1FECCD05-136E-4F94-B642-57F6633310F1}" type="presOf" srcId="{45798F46-3EBF-43B1-B29E-147826FD4BA8}" destId="{F21BED64-83D9-43F1-842E-9540280B199C}" srcOrd="0" destOrd="0" presId="urn:microsoft.com/office/officeart/2005/8/layout/radial2"/>
    <dgm:cxn modelId="{BC466BAB-7DAC-4FC4-8740-9410B3A33E0F}" type="presParOf" srcId="{344780A3-4E22-4AC7-96E7-76597ED41C71}" destId="{FC0553F8-D979-4E4E-91BD-F0084BB0E80F}" srcOrd="0" destOrd="0" presId="urn:microsoft.com/office/officeart/2005/8/layout/radial2"/>
    <dgm:cxn modelId="{0C44DCE5-67AD-4C06-B48C-0F77E7DB7A52}" type="presParOf" srcId="{FC0553F8-D979-4E4E-91BD-F0084BB0E80F}" destId="{A82E9B71-896C-4F47-BBC6-8AC87C10EE5C}" srcOrd="0" destOrd="0" presId="urn:microsoft.com/office/officeart/2005/8/layout/radial2"/>
    <dgm:cxn modelId="{B6933588-185F-4A94-B868-D8D72B728DDB}" type="presParOf" srcId="{A82E9B71-896C-4F47-BBC6-8AC87C10EE5C}" destId="{40E9788B-0CF3-46A3-BE36-3BFBA89179B7}" srcOrd="0" destOrd="0" presId="urn:microsoft.com/office/officeart/2005/8/layout/radial2"/>
    <dgm:cxn modelId="{CEBD8A92-E37C-486E-899F-3C4B7EDDBDDF}" type="presParOf" srcId="{A82E9B71-896C-4F47-BBC6-8AC87C10EE5C}" destId="{7D475CCF-EC8D-4EB5-BAFB-84BBC98788A7}" srcOrd="1" destOrd="0" presId="urn:microsoft.com/office/officeart/2005/8/layout/radial2"/>
    <dgm:cxn modelId="{1652C521-3420-4588-891A-E0DA2E7E282B}" type="presParOf" srcId="{FC0553F8-D979-4E4E-91BD-F0084BB0E80F}" destId="{033E82BD-81D3-4BE5-B057-82D58CE53114}" srcOrd="1" destOrd="0" presId="urn:microsoft.com/office/officeart/2005/8/layout/radial2"/>
    <dgm:cxn modelId="{77760459-D0A7-4AD3-B457-7B929AFC70ED}" type="presParOf" srcId="{FC0553F8-D979-4E4E-91BD-F0084BB0E80F}" destId="{5C74F24B-83E0-46DE-B4FC-5211C4B99E0D}" srcOrd="2" destOrd="0" presId="urn:microsoft.com/office/officeart/2005/8/layout/radial2"/>
    <dgm:cxn modelId="{C3792F66-0035-475F-818F-C3AA4528F421}" type="presParOf" srcId="{5C74F24B-83E0-46DE-B4FC-5211C4B99E0D}" destId="{39D97E68-5A1C-4F6A-B824-A08F65759B91}" srcOrd="0" destOrd="0" presId="urn:microsoft.com/office/officeart/2005/8/layout/radial2"/>
    <dgm:cxn modelId="{34DE9668-AB34-4B0F-8B9D-E6E3D765027D}" type="presParOf" srcId="{5C74F24B-83E0-46DE-B4FC-5211C4B99E0D}" destId="{51515F04-9C5B-466E-A440-6DDFF91B793C}" srcOrd="1" destOrd="0" presId="urn:microsoft.com/office/officeart/2005/8/layout/radial2"/>
    <dgm:cxn modelId="{7FF2A2AB-BA1C-4A13-BEBA-828ECEAA3CD4}" type="presParOf" srcId="{FC0553F8-D979-4E4E-91BD-F0084BB0E80F}" destId="{F0A67A26-19F9-4055-BF2C-BB1BCAAC3733}" srcOrd="3" destOrd="0" presId="urn:microsoft.com/office/officeart/2005/8/layout/radial2"/>
    <dgm:cxn modelId="{F4AE8F77-6842-4DF6-9418-278D885C022E}" type="presParOf" srcId="{FC0553F8-D979-4E4E-91BD-F0084BB0E80F}" destId="{62CEEDD6-8D6E-4879-AC3D-1353B59CF5F4}" srcOrd="4" destOrd="0" presId="urn:microsoft.com/office/officeart/2005/8/layout/radial2"/>
    <dgm:cxn modelId="{4DDDC14B-058C-4742-9401-FEE7567BB238}" type="presParOf" srcId="{62CEEDD6-8D6E-4879-AC3D-1353B59CF5F4}" destId="{F21BED64-83D9-43F1-842E-9540280B199C}" srcOrd="0" destOrd="0" presId="urn:microsoft.com/office/officeart/2005/8/layout/radial2"/>
    <dgm:cxn modelId="{14761259-BF3E-4427-B075-767A69A88AE6}" type="presParOf" srcId="{62CEEDD6-8D6E-4879-AC3D-1353B59CF5F4}" destId="{CEFA6CCA-C876-42B0-A94D-6C3F5943F6FE}" srcOrd="1" destOrd="0" presId="urn:microsoft.com/office/officeart/2005/8/layout/radial2"/>
    <dgm:cxn modelId="{0BFDF805-CCD0-40C0-B8A2-BD9998415C10}" type="presParOf" srcId="{FC0553F8-D979-4E4E-91BD-F0084BB0E80F}" destId="{05814B23-D78E-49DD-89E4-CA2A5A29FDD3}" srcOrd="5" destOrd="0" presId="urn:microsoft.com/office/officeart/2005/8/layout/radial2"/>
    <dgm:cxn modelId="{251C92F0-506E-40CC-9E0B-A9EB3D449177}" type="presParOf" srcId="{FC0553F8-D979-4E4E-91BD-F0084BB0E80F}" destId="{6D3092E2-697B-45C2-8D54-21F5003D9598}" srcOrd="6" destOrd="0" presId="urn:microsoft.com/office/officeart/2005/8/layout/radial2"/>
    <dgm:cxn modelId="{85A5B259-7D8E-4D56-A8D6-C11F1DC0B79D}" type="presParOf" srcId="{6D3092E2-697B-45C2-8D54-21F5003D9598}" destId="{827FF335-4AE7-49D6-A257-0C65ED2BE857}" srcOrd="0" destOrd="0" presId="urn:microsoft.com/office/officeart/2005/8/layout/radial2"/>
    <dgm:cxn modelId="{411D240A-3CBE-48F9-BFB9-39F6F49BF5FD}" type="presParOf" srcId="{6D3092E2-697B-45C2-8D54-21F5003D9598}" destId="{21842CC8-7127-4763-8110-7EAD383A092A}" srcOrd="1" destOrd="0" presId="urn:microsoft.com/office/officeart/2005/8/layout/radial2"/>
    <dgm:cxn modelId="{86C8F7AF-BA35-43FD-85E9-617F7B65E48A}" type="presParOf" srcId="{FC0553F8-D979-4E4E-91BD-F0084BB0E80F}" destId="{6508C4CF-5DFF-464D-BFF0-4A67AE0272A2}" srcOrd="7" destOrd="0" presId="urn:microsoft.com/office/officeart/2005/8/layout/radial2"/>
    <dgm:cxn modelId="{2C02E1AA-8F1D-4854-8849-A7628E21FC0D}" type="presParOf" srcId="{FC0553F8-D979-4E4E-91BD-F0084BB0E80F}" destId="{C683B654-D87C-4826-A1CB-A21CF5DF2847}" srcOrd="8" destOrd="0" presId="urn:microsoft.com/office/officeart/2005/8/layout/radial2"/>
    <dgm:cxn modelId="{E12F945D-FA91-4B27-91A3-8B968920A3A3}" type="presParOf" srcId="{C683B654-D87C-4826-A1CB-A21CF5DF2847}" destId="{84F8F595-6D35-449C-B5DC-BFC09B45388B}" srcOrd="0" destOrd="0" presId="urn:microsoft.com/office/officeart/2005/8/layout/radial2"/>
    <dgm:cxn modelId="{92FE4630-4395-4304-A416-E739AD29D74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FDE8A625-387E-4EE2-B8E8-83CD0950996B}" type="doc">
      <dgm:prSet loTypeId="urn:microsoft.com/office/officeart/2005/8/layout/bList2#1" loCatId="list"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a:t>
          </a:r>
        </a:p>
      </dgm:t>
    </dgm:pt>
    <dgm:pt modelId="{11900BBE-BBE6-4984-A165-4426BF82DB84}" type="parTrans" cxnId="{C641EE0E-5547-408C-AF14-FC9C4EEA53AB}">
      <dgm:prSet/>
      <dgm:spPr/>
      <dgm:t>
        <a:bodyPr/>
        <a:lstStyle/>
        <a:p>
          <a:endParaRPr lang="en-ZA"/>
        </a:p>
      </dgm:t>
    </dgm:pt>
    <dgm:pt modelId="{238BCF8B-53D4-4375-B960-CCD9A7DDFAB8}" type="sibTrans" cxnId="{C641EE0E-5547-408C-AF14-FC9C4EEA53AB}">
      <dgm:prSet/>
      <dgm:spPr/>
      <dgm:t>
        <a:bodyPr/>
        <a:lstStyle/>
        <a:p>
          <a:endParaRPr lang="en-ZA"/>
        </a:p>
      </dgm:t>
    </dgm:pt>
    <dgm:pt modelId="{5A0875EE-A93C-4D4C-8E02-D7F79AA07676}">
      <dgm:prSet custT="1"/>
      <dgm:spPr>
        <a:ln>
          <a:solidFill>
            <a:schemeClr val="accent4">
              <a:lumMod val="75000"/>
            </a:schemeClr>
          </a:solidFill>
        </a:ln>
      </dgm:spPr>
      <dgm:t>
        <a:bodyPr anchor="ctr"/>
        <a:lstStyle/>
        <a:p>
          <a:pPr algn="ctr"/>
          <a:endParaRPr lang="en-ZA" sz="15000"/>
        </a:p>
      </dgm:t>
    </dgm:pt>
    <dgm:pt modelId="{B1EBC32D-68FC-4EE4-AD58-63483EE17208}" type="parTrans" cxnId="{E5FDA20D-D5A7-4679-BC23-46026BF67346}">
      <dgm:prSet/>
      <dgm:spPr/>
      <dgm:t>
        <a:bodyPr/>
        <a:lstStyle/>
        <a:p>
          <a:endParaRPr lang="en-ZA"/>
        </a:p>
      </dgm:t>
    </dgm:pt>
    <dgm:pt modelId="{AACD84EA-A96C-4423-B62F-088CB6626A18}" type="sibTrans" cxnId="{E5FDA20D-D5A7-4679-BC23-46026BF67346}">
      <dgm:prSet/>
      <dgm:spPr/>
      <dgm:t>
        <a:bodyPr/>
        <a:lstStyle/>
        <a:p>
          <a:endParaRPr lang="en-ZA"/>
        </a:p>
      </dgm:t>
    </dgm:pt>
    <dgm:pt modelId="{D06DB953-F82B-470A-BE76-0450EED8FB10}" type="pres">
      <dgm:prSet presAssocID="{FDE8A625-387E-4EE2-B8E8-83CD0950996B}" presName="diagram" presStyleCnt="0">
        <dgm:presLayoutVars>
          <dgm:dir/>
          <dgm:animLvl val="lvl"/>
          <dgm:resizeHandles val="exact"/>
        </dgm:presLayoutVars>
      </dgm:prSet>
      <dgm:spPr/>
      <dgm:t>
        <a:bodyPr/>
        <a:lstStyle/>
        <a:p>
          <a:endParaRPr lang="en-ZA"/>
        </a:p>
      </dgm:t>
    </dgm:pt>
    <dgm:pt modelId="{406899ED-C542-4622-9B1A-D67528C9848A}" type="pres">
      <dgm:prSet presAssocID="{2102FCCA-17DA-4806-AE07-E7557513B5CB}" presName="compNode" presStyleCnt="0"/>
      <dgm:spPr/>
    </dgm:pt>
    <dgm:pt modelId="{B66B440D-C645-4049-B0C0-30160D665ACC}" type="pres">
      <dgm:prSet presAssocID="{2102FCCA-17DA-4806-AE07-E7557513B5CB}" presName="childRect" presStyleLbl="bgAcc1" presStyleIdx="0" presStyleCnt="4">
        <dgm:presLayoutVars>
          <dgm:bulletEnabled val="1"/>
        </dgm:presLayoutVars>
      </dgm:prSet>
      <dgm:spPr/>
      <dgm:t>
        <a:bodyPr/>
        <a:lstStyle/>
        <a:p>
          <a:endParaRPr lang="en-ZA"/>
        </a:p>
      </dgm:t>
    </dgm:pt>
    <dgm:pt modelId="{2713CE79-1C0E-4F1E-8F34-FEA6F5F7907E}" type="pres">
      <dgm:prSet presAssocID="{2102FCCA-17DA-4806-AE07-E7557513B5CB}" presName="parentText" presStyleLbl="node1" presStyleIdx="0" presStyleCnt="0">
        <dgm:presLayoutVars>
          <dgm:chMax val="0"/>
          <dgm:bulletEnabled val="1"/>
        </dgm:presLayoutVars>
      </dgm:prSet>
      <dgm:spPr/>
      <dgm:t>
        <a:bodyPr/>
        <a:lstStyle/>
        <a:p>
          <a:endParaRPr lang="en-ZA"/>
        </a:p>
      </dgm:t>
    </dgm:pt>
    <dgm:pt modelId="{1ED0E14A-EB7E-4201-A07F-E10A5253375A}" type="pres">
      <dgm:prSet presAssocID="{2102FCCA-17DA-4806-AE07-E7557513B5CB}" presName="parentRect" presStyleLbl="alignNode1" presStyleIdx="0" presStyleCnt="4"/>
      <dgm:spPr/>
      <dgm:t>
        <a:bodyPr/>
        <a:lstStyle/>
        <a:p>
          <a:endParaRPr lang="en-ZA"/>
        </a:p>
      </dgm:t>
    </dgm:pt>
    <dgm:pt modelId="{18EEB711-AF21-42D6-B5E2-FC8F502A2FB4}" type="pres">
      <dgm:prSet presAssocID="{2102FCCA-17DA-4806-AE07-E7557513B5CB}" presName="adorn" presStyleLbl="fgAccFollowNode1" presStyleIdx="0" presStyleCnt="4"/>
      <dgm:spPr>
        <a:blipFill rotWithShape="0">
          <a:blip xmlns:r="http://schemas.openxmlformats.org/officeDocument/2006/relationships" r:embed="rId1"/>
          <a:stretch>
            <a:fillRect/>
          </a:stretch>
        </a:blipFill>
      </dgm:spPr>
    </dgm:pt>
    <dgm:pt modelId="{B9AB119D-F73E-430F-8763-78697677C694}" type="pres">
      <dgm:prSet presAssocID="{939F6200-D224-481F-B3DE-10DA920D81DB}" presName="sibTrans" presStyleLbl="sibTrans2D1" presStyleIdx="0" presStyleCnt="0"/>
      <dgm:spPr/>
      <dgm:t>
        <a:bodyPr/>
        <a:lstStyle/>
        <a:p>
          <a:endParaRPr lang="en-ZA"/>
        </a:p>
      </dgm:t>
    </dgm:pt>
    <dgm:pt modelId="{7D8D73C0-E184-4300-8512-8B04DE5EEBB5}" type="pres">
      <dgm:prSet presAssocID="{45798F46-3EBF-43B1-B29E-147826FD4BA8}" presName="compNode" presStyleCnt="0"/>
      <dgm:spPr/>
    </dgm:pt>
    <dgm:pt modelId="{378C96E7-01CA-4D90-BA00-F63B4587C588}" type="pres">
      <dgm:prSet presAssocID="{45798F46-3EBF-43B1-B29E-147826FD4BA8}" presName="childRect" presStyleLbl="bgAcc1" presStyleIdx="1" presStyleCnt="4">
        <dgm:presLayoutVars>
          <dgm:bulletEnabled val="1"/>
        </dgm:presLayoutVars>
      </dgm:prSet>
      <dgm:spPr>
        <a:ln>
          <a:solidFill>
            <a:srgbClr val="FF0000"/>
          </a:solidFill>
        </a:ln>
      </dgm:spPr>
    </dgm:pt>
    <dgm:pt modelId="{59A334D6-1B9A-466C-AEBA-B56195D99C49}" type="pres">
      <dgm:prSet presAssocID="{45798F46-3EBF-43B1-B29E-147826FD4BA8}" presName="parentText" presStyleLbl="node1" presStyleIdx="0" presStyleCnt="0">
        <dgm:presLayoutVars>
          <dgm:chMax val="0"/>
          <dgm:bulletEnabled val="1"/>
        </dgm:presLayoutVars>
      </dgm:prSet>
      <dgm:spPr/>
      <dgm:t>
        <a:bodyPr/>
        <a:lstStyle/>
        <a:p>
          <a:endParaRPr lang="en-ZA"/>
        </a:p>
      </dgm:t>
    </dgm:pt>
    <dgm:pt modelId="{3D33B847-37AE-4379-AFB6-47BFD3309E29}" type="pres">
      <dgm:prSet presAssocID="{45798F46-3EBF-43B1-B29E-147826FD4BA8}" presName="parentRect" presStyleLbl="alignNode1" presStyleIdx="1" presStyleCnt="4"/>
      <dgm:spPr/>
      <dgm:t>
        <a:bodyPr/>
        <a:lstStyle/>
        <a:p>
          <a:endParaRPr lang="en-ZA"/>
        </a:p>
      </dgm:t>
    </dgm:pt>
    <dgm:pt modelId="{8A5B2F6F-A2D7-48E1-9F72-C341795B34E3}" type="pres">
      <dgm:prSet presAssocID="{45798F46-3EBF-43B1-B29E-147826FD4BA8}" presName="adorn" presStyleLbl="fgAccFollowNode1" presStyleIdx="1" presStyleCnt="4"/>
      <dgm:spPr>
        <a:blipFill rotWithShape="0">
          <a:blip xmlns:r="http://schemas.openxmlformats.org/officeDocument/2006/relationships" r:embed="rId1"/>
          <a:stretch>
            <a:fillRect/>
          </a:stretch>
        </a:blipFill>
      </dgm:spPr>
    </dgm:pt>
    <dgm:pt modelId="{2F899F5A-0646-42E1-A58E-77002E4E4F1E}" type="pres">
      <dgm:prSet presAssocID="{33FD15B5-EFF7-4534-928C-3306580B8E78}" presName="sibTrans" presStyleLbl="sibTrans2D1" presStyleIdx="0" presStyleCnt="0"/>
      <dgm:spPr/>
      <dgm:t>
        <a:bodyPr/>
        <a:lstStyle/>
        <a:p>
          <a:endParaRPr lang="en-ZA"/>
        </a:p>
      </dgm:t>
    </dgm:pt>
    <dgm:pt modelId="{8C43A1AC-D14F-4A70-94F4-66643DF69773}" type="pres">
      <dgm:prSet presAssocID="{F53A8526-0427-4B87-A8FC-0DC348E29B9D}" presName="compNode" presStyleCnt="0"/>
      <dgm:spPr/>
    </dgm:pt>
    <dgm:pt modelId="{0F1A98AB-E4C3-44CD-A7E6-16354B703840}" type="pres">
      <dgm:prSet presAssocID="{F53A8526-0427-4B87-A8FC-0DC348E29B9D}" presName="childRect" presStyleLbl="bgAcc1" presStyleIdx="2" presStyleCnt="4">
        <dgm:presLayoutVars>
          <dgm:bulletEnabled val="1"/>
        </dgm:presLayoutVars>
      </dgm:prSet>
      <dgm:spPr>
        <a:ln>
          <a:solidFill>
            <a:schemeClr val="bg1">
              <a:lumMod val="65000"/>
            </a:schemeClr>
          </a:solidFill>
        </a:ln>
      </dgm:spPr>
    </dgm:pt>
    <dgm:pt modelId="{A8421B4E-0E1D-4E00-BB0B-57F76713FF49}" type="pres">
      <dgm:prSet presAssocID="{F53A8526-0427-4B87-A8FC-0DC348E29B9D}" presName="parentText" presStyleLbl="node1" presStyleIdx="0" presStyleCnt="0">
        <dgm:presLayoutVars>
          <dgm:chMax val="0"/>
          <dgm:bulletEnabled val="1"/>
        </dgm:presLayoutVars>
      </dgm:prSet>
      <dgm:spPr/>
      <dgm:t>
        <a:bodyPr/>
        <a:lstStyle/>
        <a:p>
          <a:endParaRPr lang="en-ZA"/>
        </a:p>
      </dgm:t>
    </dgm:pt>
    <dgm:pt modelId="{41FF828F-671A-4BD0-84CB-8ECD3476B8F3}" type="pres">
      <dgm:prSet presAssocID="{F53A8526-0427-4B87-A8FC-0DC348E29B9D}" presName="parentRect" presStyleLbl="alignNode1" presStyleIdx="2" presStyleCnt="4"/>
      <dgm:spPr/>
      <dgm:t>
        <a:bodyPr/>
        <a:lstStyle/>
        <a:p>
          <a:endParaRPr lang="en-ZA"/>
        </a:p>
      </dgm:t>
    </dgm:pt>
    <dgm:pt modelId="{7CD2401F-9B3B-43C8-BA7D-2D2836B99B3B}" type="pres">
      <dgm:prSet presAssocID="{F53A8526-0427-4B87-A8FC-0DC348E29B9D}" presName="adorn" presStyleLbl="fgAccFollowNode1" presStyleIdx="2" presStyleCnt="4"/>
      <dgm:spPr>
        <a:blipFill rotWithShape="0">
          <a:blip xmlns:r="http://schemas.openxmlformats.org/officeDocument/2006/relationships" r:embed="rId1"/>
          <a:stretch>
            <a:fillRect/>
          </a:stretch>
        </a:blipFill>
      </dgm:spPr>
    </dgm:pt>
    <dgm:pt modelId="{DC4CB3A3-15E8-4080-994F-A0AE4B84C8DE}" type="pres">
      <dgm:prSet presAssocID="{EC79BB32-6812-4F86-AF39-C79810EF7C82}" presName="sibTrans" presStyleLbl="sibTrans2D1" presStyleIdx="0" presStyleCnt="0"/>
      <dgm:spPr/>
      <dgm:t>
        <a:bodyPr/>
        <a:lstStyle/>
        <a:p>
          <a:endParaRPr lang="en-ZA"/>
        </a:p>
      </dgm:t>
    </dgm:pt>
    <dgm:pt modelId="{3FE37955-0FA9-43A6-B6F5-835BD447917A}" type="pres">
      <dgm:prSet presAssocID="{81358BA5-8EEA-4282-9D65-EE4DDAADEC79}" presName="compNode" presStyleCnt="0"/>
      <dgm:spPr/>
    </dgm:pt>
    <dgm:pt modelId="{CC9197D3-B9D6-4D0F-86E4-81478E0C1AD4}" type="pres">
      <dgm:prSet presAssocID="{81358BA5-8EEA-4282-9D65-EE4DDAADEC79}" presName="childRect" presStyleLbl="bgAcc1" presStyleIdx="3" presStyleCnt="4">
        <dgm:presLayoutVars>
          <dgm:bulletEnabled val="1"/>
        </dgm:presLayoutVars>
      </dgm:prSet>
      <dgm:spPr>
        <a:ln>
          <a:solidFill>
            <a:srgbClr val="D2A810"/>
          </a:solidFill>
        </a:ln>
      </dgm:spPr>
    </dgm:pt>
    <dgm:pt modelId="{46AE91F7-523E-463D-9851-A39A4CBACCA8}" type="pres">
      <dgm:prSet presAssocID="{81358BA5-8EEA-4282-9D65-EE4DDAADEC79}" presName="parentText" presStyleLbl="node1" presStyleIdx="0" presStyleCnt="0">
        <dgm:presLayoutVars>
          <dgm:chMax val="0"/>
          <dgm:bulletEnabled val="1"/>
        </dgm:presLayoutVars>
      </dgm:prSet>
      <dgm:spPr/>
      <dgm:t>
        <a:bodyPr/>
        <a:lstStyle/>
        <a:p>
          <a:endParaRPr lang="en-ZA"/>
        </a:p>
      </dgm:t>
    </dgm:pt>
    <dgm:pt modelId="{190494EA-FD99-436C-972B-30D79A34E30B}" type="pres">
      <dgm:prSet presAssocID="{81358BA5-8EEA-4282-9D65-EE4DDAADEC79}" presName="parentRect" presStyleLbl="alignNode1" presStyleIdx="3" presStyleCnt="4"/>
      <dgm:spPr/>
      <dgm:t>
        <a:bodyPr/>
        <a:lstStyle/>
        <a:p>
          <a:endParaRPr lang="en-ZA"/>
        </a:p>
      </dgm:t>
    </dgm:pt>
    <dgm:pt modelId="{AFF1B0E4-F517-465D-A9E7-F71BA90FC721}" type="pres">
      <dgm:prSet presAssocID="{81358BA5-8EEA-4282-9D65-EE4DDAADEC79}" presName="adorn" presStyleLbl="fgAccFollowNode1" presStyleIdx="3" presStyleCnt="4"/>
      <dgm:spPr>
        <a:blipFill rotWithShape="0">
          <a:blip xmlns:r="http://schemas.openxmlformats.org/officeDocument/2006/relationships" r:embed="rId1"/>
          <a:stretch>
            <a:fillRect/>
          </a:stretch>
        </a:blipFill>
      </dgm:spPr>
    </dgm:pt>
  </dgm:ptLst>
  <dgm:cxnLst>
    <dgm:cxn modelId="{A73E558C-8BF6-49F7-A131-424A8CAF7DC8}" type="presOf" srcId="{F53A8526-0427-4B87-A8FC-0DC348E29B9D}" destId="{A8421B4E-0E1D-4E00-BB0B-57F76713FF49}" srcOrd="0" destOrd="0" presId="urn:microsoft.com/office/officeart/2005/8/layout/bList2#1"/>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34498E71-A20E-478C-A28B-31D66030F7F1}" type="presOf" srcId="{45798F46-3EBF-43B1-B29E-147826FD4BA8}" destId="{59A334D6-1B9A-466C-AEBA-B56195D99C49}" srcOrd="0" destOrd="0" presId="urn:microsoft.com/office/officeart/2005/8/layout/bList2#1"/>
    <dgm:cxn modelId="{026CC74A-D685-4CAF-A81E-7E59BF636F22}" type="presOf" srcId="{33FD15B5-EFF7-4534-928C-3306580B8E78}" destId="{2F899F5A-0646-42E1-A58E-77002E4E4F1E}" srcOrd="0" destOrd="0" presId="urn:microsoft.com/office/officeart/2005/8/layout/bList2#1"/>
    <dgm:cxn modelId="{74AE8829-14E1-4A3D-99F2-8404C8A17030}" srcId="{FDE8A625-387E-4EE2-B8E8-83CD0950996B}" destId="{2102FCCA-17DA-4806-AE07-E7557513B5CB}" srcOrd="0" destOrd="0" parTransId="{189F2D02-4653-42FC-A6F4-C70741726470}" sibTransId="{939F6200-D224-481F-B3DE-10DA920D81DB}"/>
    <dgm:cxn modelId="{5E92932B-506D-4D11-81D6-46A6C443EECA}" type="presOf" srcId="{81358BA5-8EEA-4282-9D65-EE4DDAADEC79}" destId="{190494EA-FD99-436C-972B-30D79A34E30B}" srcOrd="1" destOrd="0" presId="urn:microsoft.com/office/officeart/2005/8/layout/bList2#1"/>
    <dgm:cxn modelId="{8FA4DF80-E12E-4CA9-8B77-ED3C6CA59B45}" type="presOf" srcId="{2102FCCA-17DA-4806-AE07-E7557513B5CB}" destId="{1ED0E14A-EB7E-4201-A07F-E10A5253375A}" srcOrd="1" destOrd="0" presId="urn:microsoft.com/office/officeart/2005/8/layout/bList2#1"/>
    <dgm:cxn modelId="{BC23815A-59BE-492C-B67C-E9BF88102D3A}" type="presOf" srcId="{81358BA5-8EEA-4282-9D65-EE4DDAADEC79}" destId="{46AE91F7-523E-463D-9851-A39A4CBACCA8}" srcOrd="0" destOrd="0" presId="urn:microsoft.com/office/officeart/2005/8/layout/bList2#1"/>
    <dgm:cxn modelId="{C641EE0E-5547-408C-AF14-FC9C4EEA53AB}" srcId="{FDE8A625-387E-4EE2-B8E8-83CD0950996B}" destId="{81358BA5-8EEA-4282-9D65-EE4DDAADEC79}" srcOrd="3" destOrd="0" parTransId="{11900BBE-BBE6-4984-A165-4426BF82DB84}" sibTransId="{238BCF8B-53D4-4375-B960-CCD9A7DDFAB8}"/>
    <dgm:cxn modelId="{57D05104-FFA7-4324-8EC0-911A713687CC}" type="presOf" srcId="{5A0875EE-A93C-4D4C-8E02-D7F79AA07676}" destId="{B66B440D-C645-4049-B0C0-30160D665ACC}" srcOrd="0" destOrd="0" presId="urn:microsoft.com/office/officeart/2005/8/layout/bList2#1"/>
    <dgm:cxn modelId="{3D244D31-1B4E-49CC-A189-96BA57C7EEB4}" type="presOf" srcId="{F53A8526-0427-4B87-A8FC-0DC348E29B9D}" destId="{41FF828F-671A-4BD0-84CB-8ECD3476B8F3}" srcOrd="1" destOrd="0" presId="urn:microsoft.com/office/officeart/2005/8/layout/bList2#1"/>
    <dgm:cxn modelId="{C3DF97DF-1007-483E-A3A8-943D52B6E664}" type="presOf" srcId="{FDE8A625-387E-4EE2-B8E8-83CD0950996B}" destId="{D06DB953-F82B-470A-BE76-0450EED8FB10}" srcOrd="0" destOrd="0" presId="urn:microsoft.com/office/officeart/2005/8/layout/bList2#1"/>
    <dgm:cxn modelId="{D8843A8B-330A-4221-AC3B-FA0FCBFBF510}" type="presOf" srcId="{EC79BB32-6812-4F86-AF39-C79810EF7C82}" destId="{DC4CB3A3-15E8-4080-994F-A0AE4B84C8DE}" srcOrd="0" destOrd="0" presId="urn:microsoft.com/office/officeart/2005/8/layout/bList2#1"/>
    <dgm:cxn modelId="{B9A3D67A-5B22-423A-BC05-9A76B684AC9E}" type="presOf" srcId="{2102FCCA-17DA-4806-AE07-E7557513B5CB}" destId="{2713CE79-1C0E-4F1E-8F34-FEA6F5F7907E}" srcOrd="0" destOrd="0" presId="urn:microsoft.com/office/officeart/2005/8/layout/bList2#1"/>
    <dgm:cxn modelId="{E5FDA20D-D5A7-4679-BC23-46026BF67346}" srcId="{2102FCCA-17DA-4806-AE07-E7557513B5CB}" destId="{5A0875EE-A93C-4D4C-8E02-D7F79AA07676}" srcOrd="0" destOrd="0" parTransId="{B1EBC32D-68FC-4EE4-AD58-63483EE17208}" sibTransId="{AACD84EA-A96C-4423-B62F-088CB6626A18}"/>
    <dgm:cxn modelId="{4EA47694-BB01-4D25-BC05-EC47A7D1949B}" type="presOf" srcId="{939F6200-D224-481F-B3DE-10DA920D81DB}" destId="{B9AB119D-F73E-430F-8763-78697677C694}" srcOrd="0" destOrd="0" presId="urn:microsoft.com/office/officeart/2005/8/layout/bList2#1"/>
    <dgm:cxn modelId="{207F7461-6C05-4773-B151-125527A704E6}" type="presOf" srcId="{45798F46-3EBF-43B1-B29E-147826FD4BA8}" destId="{3D33B847-37AE-4379-AFB6-47BFD3309E29}" srcOrd="1" destOrd="0" presId="urn:microsoft.com/office/officeart/2005/8/layout/bList2#1"/>
    <dgm:cxn modelId="{0A554F4F-02FD-4994-A4EC-4B87D4B96F06}" type="presParOf" srcId="{D06DB953-F82B-470A-BE76-0450EED8FB10}" destId="{406899ED-C542-4622-9B1A-D67528C9848A}" srcOrd="0" destOrd="0" presId="urn:microsoft.com/office/officeart/2005/8/layout/bList2#1"/>
    <dgm:cxn modelId="{C4878E5B-5C46-4672-900B-283F758A23EF}" type="presParOf" srcId="{406899ED-C542-4622-9B1A-D67528C9848A}" destId="{B66B440D-C645-4049-B0C0-30160D665ACC}" srcOrd="0" destOrd="0" presId="urn:microsoft.com/office/officeart/2005/8/layout/bList2#1"/>
    <dgm:cxn modelId="{5796529F-4A03-49DA-ADC2-B76D43F3D8B5}" type="presParOf" srcId="{406899ED-C542-4622-9B1A-D67528C9848A}" destId="{2713CE79-1C0E-4F1E-8F34-FEA6F5F7907E}" srcOrd="1" destOrd="0" presId="urn:microsoft.com/office/officeart/2005/8/layout/bList2#1"/>
    <dgm:cxn modelId="{7DCFECF4-DCF2-43E8-B726-35FC16CA5851}" type="presParOf" srcId="{406899ED-C542-4622-9B1A-D67528C9848A}" destId="{1ED0E14A-EB7E-4201-A07F-E10A5253375A}" srcOrd="2" destOrd="0" presId="urn:microsoft.com/office/officeart/2005/8/layout/bList2#1"/>
    <dgm:cxn modelId="{256F3D97-AA01-4AA2-91D4-A56895BF8140}" type="presParOf" srcId="{406899ED-C542-4622-9B1A-D67528C9848A}" destId="{18EEB711-AF21-42D6-B5E2-FC8F502A2FB4}" srcOrd="3" destOrd="0" presId="urn:microsoft.com/office/officeart/2005/8/layout/bList2#1"/>
    <dgm:cxn modelId="{ECBBC580-B6FC-4305-ADCD-1C61B14D83F0}" type="presParOf" srcId="{D06DB953-F82B-470A-BE76-0450EED8FB10}" destId="{B9AB119D-F73E-430F-8763-78697677C694}" srcOrd="1" destOrd="0" presId="urn:microsoft.com/office/officeart/2005/8/layout/bList2#1"/>
    <dgm:cxn modelId="{FDB91204-477B-492E-B34F-203B8DA05BFB}" type="presParOf" srcId="{D06DB953-F82B-470A-BE76-0450EED8FB10}" destId="{7D8D73C0-E184-4300-8512-8B04DE5EEBB5}" srcOrd="2" destOrd="0" presId="urn:microsoft.com/office/officeart/2005/8/layout/bList2#1"/>
    <dgm:cxn modelId="{ADA28985-F52C-4DC9-9C3E-85ABC4FB471C}" type="presParOf" srcId="{7D8D73C0-E184-4300-8512-8B04DE5EEBB5}" destId="{378C96E7-01CA-4D90-BA00-F63B4587C588}" srcOrd="0" destOrd="0" presId="urn:microsoft.com/office/officeart/2005/8/layout/bList2#1"/>
    <dgm:cxn modelId="{25914110-E768-42FD-920E-9522446B1BF4}" type="presParOf" srcId="{7D8D73C0-E184-4300-8512-8B04DE5EEBB5}" destId="{59A334D6-1B9A-466C-AEBA-B56195D99C49}" srcOrd="1" destOrd="0" presId="urn:microsoft.com/office/officeart/2005/8/layout/bList2#1"/>
    <dgm:cxn modelId="{EA3E1781-5F83-47BA-97EE-0EDAE17B43A9}" type="presParOf" srcId="{7D8D73C0-E184-4300-8512-8B04DE5EEBB5}" destId="{3D33B847-37AE-4379-AFB6-47BFD3309E29}" srcOrd="2" destOrd="0" presId="urn:microsoft.com/office/officeart/2005/8/layout/bList2#1"/>
    <dgm:cxn modelId="{FADB09AB-DB0F-4044-A042-68CCA7386FB0}" type="presParOf" srcId="{7D8D73C0-E184-4300-8512-8B04DE5EEBB5}" destId="{8A5B2F6F-A2D7-48E1-9F72-C341795B34E3}" srcOrd="3" destOrd="0" presId="urn:microsoft.com/office/officeart/2005/8/layout/bList2#1"/>
    <dgm:cxn modelId="{A7C547F7-AD57-4F96-BC6F-38E74B809E47}" type="presParOf" srcId="{D06DB953-F82B-470A-BE76-0450EED8FB10}" destId="{2F899F5A-0646-42E1-A58E-77002E4E4F1E}" srcOrd="3" destOrd="0" presId="urn:microsoft.com/office/officeart/2005/8/layout/bList2#1"/>
    <dgm:cxn modelId="{F983E98F-70E9-441F-BE17-C3D214028E0C}" type="presParOf" srcId="{D06DB953-F82B-470A-BE76-0450EED8FB10}" destId="{8C43A1AC-D14F-4A70-94F4-66643DF69773}" srcOrd="4" destOrd="0" presId="urn:microsoft.com/office/officeart/2005/8/layout/bList2#1"/>
    <dgm:cxn modelId="{F6B2DAFE-C53E-475A-99A9-52D174CCF276}" type="presParOf" srcId="{8C43A1AC-D14F-4A70-94F4-66643DF69773}" destId="{0F1A98AB-E4C3-44CD-A7E6-16354B703840}" srcOrd="0" destOrd="0" presId="urn:microsoft.com/office/officeart/2005/8/layout/bList2#1"/>
    <dgm:cxn modelId="{104817EF-C53A-424F-A724-EF55BD3FB3B5}" type="presParOf" srcId="{8C43A1AC-D14F-4A70-94F4-66643DF69773}" destId="{A8421B4E-0E1D-4E00-BB0B-57F76713FF49}" srcOrd="1" destOrd="0" presId="urn:microsoft.com/office/officeart/2005/8/layout/bList2#1"/>
    <dgm:cxn modelId="{B211C9B3-F441-4137-A44C-18DF709C5A33}" type="presParOf" srcId="{8C43A1AC-D14F-4A70-94F4-66643DF69773}" destId="{41FF828F-671A-4BD0-84CB-8ECD3476B8F3}" srcOrd="2" destOrd="0" presId="urn:microsoft.com/office/officeart/2005/8/layout/bList2#1"/>
    <dgm:cxn modelId="{6ABF1B8E-8602-41A0-A02B-BB7E5048E86C}" type="presParOf" srcId="{8C43A1AC-D14F-4A70-94F4-66643DF69773}" destId="{7CD2401F-9B3B-43C8-BA7D-2D2836B99B3B}" srcOrd="3" destOrd="0" presId="urn:microsoft.com/office/officeart/2005/8/layout/bList2#1"/>
    <dgm:cxn modelId="{42D37C81-B74D-486E-8F0D-9A3B5F85BC97}" type="presParOf" srcId="{D06DB953-F82B-470A-BE76-0450EED8FB10}" destId="{DC4CB3A3-15E8-4080-994F-A0AE4B84C8DE}" srcOrd="5" destOrd="0" presId="urn:microsoft.com/office/officeart/2005/8/layout/bList2#1"/>
    <dgm:cxn modelId="{185ECBFB-EF47-4380-A27C-2AAD52D4A8ED}" type="presParOf" srcId="{D06DB953-F82B-470A-BE76-0450EED8FB10}" destId="{3FE37955-0FA9-43A6-B6F5-835BD447917A}" srcOrd="6" destOrd="0" presId="urn:microsoft.com/office/officeart/2005/8/layout/bList2#1"/>
    <dgm:cxn modelId="{5E6CCB10-6A3D-46C8-8F10-24BC8DCE43B9}" type="presParOf" srcId="{3FE37955-0FA9-43A6-B6F5-835BD447917A}" destId="{CC9197D3-B9D6-4D0F-86E4-81478E0C1AD4}" srcOrd="0" destOrd="0" presId="urn:microsoft.com/office/officeart/2005/8/layout/bList2#1"/>
    <dgm:cxn modelId="{681EB888-1A70-4BF6-BB0D-97BF707DA3E1}" type="presParOf" srcId="{3FE37955-0FA9-43A6-B6F5-835BD447917A}" destId="{46AE91F7-523E-463D-9851-A39A4CBACCA8}" srcOrd="1" destOrd="0" presId="urn:microsoft.com/office/officeart/2005/8/layout/bList2#1"/>
    <dgm:cxn modelId="{45D85BBE-39EC-43D2-8245-336570742163}" type="presParOf" srcId="{3FE37955-0FA9-43A6-B6F5-835BD447917A}" destId="{190494EA-FD99-436C-972B-30D79A34E30B}" srcOrd="2" destOrd="0" presId="urn:microsoft.com/office/officeart/2005/8/layout/bList2#1"/>
    <dgm:cxn modelId="{393F052B-64E5-4796-A4C4-3205FA9D58EB}" type="presParOf" srcId="{3FE37955-0FA9-43A6-B6F5-835BD447917A}" destId="{AFF1B0E4-F517-465D-A9E7-F71BA90FC721}" srcOrd="3" destOrd="0" presId="urn:microsoft.com/office/officeart/2005/8/layout/bList2#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B42FCCE-B521-488D-8B44-B908BE9E489F}"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B16CA67-0317-4030-B170-DE5299030523}" type="presOf" srcId="{FCA1D316-51A7-4AF2-86E8-7465F07962DA}" destId="{F0A67A26-19F9-4055-BF2C-BB1BCAAC3733}"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A21C5D52-D3CC-4C08-9C4E-335853D6C5EB}" srcId="{FDE8A625-387E-4EE2-B8E8-83CD0950996B}" destId="{45798F46-3EBF-43B1-B29E-147826FD4BA8}" srcOrd="1" destOrd="0" parTransId="{FCA1D316-51A7-4AF2-86E8-7465F07962DA}" sibTransId="{33FD15B5-EFF7-4534-928C-3306580B8E78}"/>
    <dgm:cxn modelId="{E165C57B-4473-4A13-A3DB-58EBD6272522}" type="presOf" srcId="{81358BA5-8EEA-4282-9D65-EE4DDAADEC79}" destId="{84F8F595-6D35-449C-B5DC-BFC09B45388B}" srcOrd="0" destOrd="0" presId="urn:microsoft.com/office/officeart/2005/8/layout/radial2"/>
    <dgm:cxn modelId="{D3E32182-33B4-4CFC-8B7B-9E9BEF379CE5}" type="presOf" srcId="{FDE8A625-387E-4EE2-B8E8-83CD0950996B}" destId="{344780A3-4E22-4AC7-96E7-76597ED41C71}" srcOrd="0" destOrd="0" presId="urn:microsoft.com/office/officeart/2005/8/layout/radial2"/>
    <dgm:cxn modelId="{95E0E5BB-6AA6-4CC0-9C07-C7B7EDFECF25}" type="presOf" srcId="{F53A8526-0427-4B87-A8FC-0DC348E29B9D}" destId="{827FF335-4AE7-49D6-A257-0C65ED2BE857}" srcOrd="0" destOrd="0" presId="urn:microsoft.com/office/officeart/2005/8/layout/radial2"/>
    <dgm:cxn modelId="{69CF23E8-07A9-4593-B566-798EC2D05E04}" type="presOf" srcId="{45798F46-3EBF-43B1-B29E-147826FD4BA8}" destId="{F21BED64-83D9-43F1-842E-9540280B199C}" srcOrd="0" destOrd="0" presId="urn:microsoft.com/office/officeart/2005/8/layout/radial2"/>
    <dgm:cxn modelId="{4212D927-B847-47FC-8BF9-FC65C8C5CCB6}" type="presOf" srcId="{11900BBE-BBE6-4984-A165-4426BF82DB84}" destId="{6508C4CF-5DFF-464D-BFF0-4A67AE0272A2}" srcOrd="0" destOrd="0" presId="urn:microsoft.com/office/officeart/2005/8/layout/radial2"/>
    <dgm:cxn modelId="{9DFD97DE-BA1A-4614-A522-53D3D13F47C7}"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B6B98222-9FBA-423B-AD93-9465B7866E26}" type="presOf" srcId="{E9ACEA2A-A07F-45C3-9A98-FA79FC4643AE}" destId="{05814B23-D78E-49DD-89E4-CA2A5A29FDD3}" srcOrd="0" destOrd="0" presId="urn:microsoft.com/office/officeart/2005/8/layout/radial2"/>
    <dgm:cxn modelId="{4F15E5A7-F933-45D9-A50F-C7D515A03A63}" type="presParOf" srcId="{344780A3-4E22-4AC7-96E7-76597ED41C71}" destId="{FC0553F8-D979-4E4E-91BD-F0084BB0E80F}" srcOrd="0" destOrd="0" presId="urn:microsoft.com/office/officeart/2005/8/layout/radial2"/>
    <dgm:cxn modelId="{74DA5792-A686-4FFE-B007-7C5923D57253}" type="presParOf" srcId="{FC0553F8-D979-4E4E-91BD-F0084BB0E80F}" destId="{A82E9B71-896C-4F47-BBC6-8AC87C10EE5C}" srcOrd="0" destOrd="0" presId="urn:microsoft.com/office/officeart/2005/8/layout/radial2"/>
    <dgm:cxn modelId="{4B2A3C52-E252-49CB-9172-44949A0E1E8B}" type="presParOf" srcId="{A82E9B71-896C-4F47-BBC6-8AC87C10EE5C}" destId="{40E9788B-0CF3-46A3-BE36-3BFBA89179B7}" srcOrd="0" destOrd="0" presId="urn:microsoft.com/office/officeart/2005/8/layout/radial2"/>
    <dgm:cxn modelId="{E2263D4B-46AB-4B19-BC91-502BD32ADA50}" type="presParOf" srcId="{A82E9B71-896C-4F47-BBC6-8AC87C10EE5C}" destId="{7D475CCF-EC8D-4EB5-BAFB-84BBC98788A7}" srcOrd="1" destOrd="0" presId="urn:microsoft.com/office/officeart/2005/8/layout/radial2"/>
    <dgm:cxn modelId="{A614A87D-CB29-4F68-9E55-9202CFD11F2C}" type="presParOf" srcId="{FC0553F8-D979-4E4E-91BD-F0084BB0E80F}" destId="{033E82BD-81D3-4BE5-B057-82D58CE53114}" srcOrd="1" destOrd="0" presId="urn:microsoft.com/office/officeart/2005/8/layout/radial2"/>
    <dgm:cxn modelId="{1974EEE2-8633-4722-89CD-02A44A9DBD9A}" type="presParOf" srcId="{FC0553F8-D979-4E4E-91BD-F0084BB0E80F}" destId="{5C74F24B-83E0-46DE-B4FC-5211C4B99E0D}" srcOrd="2" destOrd="0" presId="urn:microsoft.com/office/officeart/2005/8/layout/radial2"/>
    <dgm:cxn modelId="{E50482A1-2591-4786-B796-35D533C5E39E}" type="presParOf" srcId="{5C74F24B-83E0-46DE-B4FC-5211C4B99E0D}" destId="{39D97E68-5A1C-4F6A-B824-A08F65759B91}" srcOrd="0" destOrd="0" presId="urn:microsoft.com/office/officeart/2005/8/layout/radial2"/>
    <dgm:cxn modelId="{780ADFF0-D3C1-4534-BDE8-D4EA2C63D6E9}" type="presParOf" srcId="{5C74F24B-83E0-46DE-B4FC-5211C4B99E0D}" destId="{51515F04-9C5B-466E-A440-6DDFF91B793C}" srcOrd="1" destOrd="0" presId="urn:microsoft.com/office/officeart/2005/8/layout/radial2"/>
    <dgm:cxn modelId="{E61FD9B2-8A27-41C3-A8AF-034EFE458F7F}" type="presParOf" srcId="{FC0553F8-D979-4E4E-91BD-F0084BB0E80F}" destId="{F0A67A26-19F9-4055-BF2C-BB1BCAAC3733}" srcOrd="3" destOrd="0" presId="urn:microsoft.com/office/officeart/2005/8/layout/radial2"/>
    <dgm:cxn modelId="{C0F49AB4-2BA4-4526-B2F8-C79C0D32E89C}" type="presParOf" srcId="{FC0553F8-D979-4E4E-91BD-F0084BB0E80F}" destId="{62CEEDD6-8D6E-4879-AC3D-1353B59CF5F4}" srcOrd="4" destOrd="0" presId="urn:microsoft.com/office/officeart/2005/8/layout/radial2"/>
    <dgm:cxn modelId="{A0BEAC22-7AE4-46F2-974C-E85A4594EA4B}" type="presParOf" srcId="{62CEEDD6-8D6E-4879-AC3D-1353B59CF5F4}" destId="{F21BED64-83D9-43F1-842E-9540280B199C}" srcOrd="0" destOrd="0" presId="urn:microsoft.com/office/officeart/2005/8/layout/radial2"/>
    <dgm:cxn modelId="{A042C9A1-9708-4918-B2A2-7D57A873A565}" type="presParOf" srcId="{62CEEDD6-8D6E-4879-AC3D-1353B59CF5F4}" destId="{CEFA6CCA-C876-42B0-A94D-6C3F5943F6FE}" srcOrd="1" destOrd="0" presId="urn:microsoft.com/office/officeart/2005/8/layout/radial2"/>
    <dgm:cxn modelId="{5AA40232-CD92-4ACE-94CC-2BEE2E0FC2CE}" type="presParOf" srcId="{FC0553F8-D979-4E4E-91BD-F0084BB0E80F}" destId="{05814B23-D78E-49DD-89E4-CA2A5A29FDD3}" srcOrd="5" destOrd="0" presId="urn:microsoft.com/office/officeart/2005/8/layout/radial2"/>
    <dgm:cxn modelId="{B059077D-7457-481F-8359-BE6C754D7961}" type="presParOf" srcId="{FC0553F8-D979-4E4E-91BD-F0084BB0E80F}" destId="{6D3092E2-697B-45C2-8D54-21F5003D9598}" srcOrd="6" destOrd="0" presId="urn:microsoft.com/office/officeart/2005/8/layout/radial2"/>
    <dgm:cxn modelId="{240E2A5F-1B34-4D6D-9AF2-786D8389EDD4}" type="presParOf" srcId="{6D3092E2-697B-45C2-8D54-21F5003D9598}" destId="{827FF335-4AE7-49D6-A257-0C65ED2BE857}" srcOrd="0" destOrd="0" presId="urn:microsoft.com/office/officeart/2005/8/layout/radial2"/>
    <dgm:cxn modelId="{3E3D77B5-5D61-4070-9832-BC00C5B797D1}" type="presParOf" srcId="{6D3092E2-697B-45C2-8D54-21F5003D9598}" destId="{21842CC8-7127-4763-8110-7EAD383A092A}" srcOrd="1" destOrd="0" presId="urn:microsoft.com/office/officeart/2005/8/layout/radial2"/>
    <dgm:cxn modelId="{E1944C4B-2DF6-45FA-A492-8DE88DAFE429}" type="presParOf" srcId="{FC0553F8-D979-4E4E-91BD-F0084BB0E80F}" destId="{6508C4CF-5DFF-464D-BFF0-4A67AE0272A2}" srcOrd="7" destOrd="0" presId="urn:microsoft.com/office/officeart/2005/8/layout/radial2"/>
    <dgm:cxn modelId="{50AF6F40-1495-4D13-AC4B-4417CA4EA435}" type="presParOf" srcId="{FC0553F8-D979-4E4E-91BD-F0084BB0E80F}" destId="{C683B654-D87C-4826-A1CB-A21CF5DF2847}" srcOrd="8" destOrd="0" presId="urn:microsoft.com/office/officeart/2005/8/layout/radial2"/>
    <dgm:cxn modelId="{9096184B-31E1-4B42-BAC4-CF07FD4F4D8C}" type="presParOf" srcId="{C683B654-D87C-4826-A1CB-A21CF5DF2847}" destId="{84F8F595-6D35-449C-B5DC-BFC09B45388B}" srcOrd="0" destOrd="0" presId="urn:microsoft.com/office/officeart/2005/8/layout/radial2"/>
    <dgm:cxn modelId="{5FE22169-F049-48C9-81BB-24B8DDA72E13}"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2CFF2B96-94EE-452A-9379-CBE896E4D7FA}" type="presOf" srcId="{11900BBE-BBE6-4984-A165-4426BF82DB84}" destId="{6508C4CF-5DFF-464D-BFF0-4A67AE0272A2}"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94A82927-BDCE-4D07-B847-DB5E097751CB}" type="presOf" srcId="{F53A8526-0427-4B87-A8FC-0DC348E29B9D}" destId="{827FF335-4AE7-49D6-A257-0C65ED2BE857}" srcOrd="0" destOrd="0" presId="urn:microsoft.com/office/officeart/2005/8/layout/radial2"/>
    <dgm:cxn modelId="{C20ED19D-813B-4267-B2DA-7C313EB1444D}" type="presOf" srcId="{45798F46-3EBF-43B1-B29E-147826FD4BA8}" destId="{F21BED64-83D9-43F1-842E-9540280B199C}"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A6D06D8-3FE1-4A08-9C6B-A95F5A67E48B}" type="presOf" srcId="{FCA1D316-51A7-4AF2-86E8-7465F07962DA}" destId="{F0A67A26-19F9-4055-BF2C-BB1BCAAC3733}" srcOrd="0" destOrd="0" presId="urn:microsoft.com/office/officeart/2005/8/layout/radial2"/>
    <dgm:cxn modelId="{6A1A352F-F9F2-4122-A89F-CB0D60038A6C}" type="presOf" srcId="{189F2D02-4653-42FC-A6F4-C70741726470}" destId="{033E82BD-81D3-4BE5-B057-82D58CE53114}" srcOrd="0" destOrd="0" presId="urn:microsoft.com/office/officeart/2005/8/layout/radial2"/>
    <dgm:cxn modelId="{F25FC59E-872B-4A0D-801B-4474F01F7618}" type="presOf" srcId="{81358BA5-8EEA-4282-9D65-EE4DDAADEC79}" destId="{84F8F595-6D35-449C-B5DC-BFC09B45388B}"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B5E01C6-9F8C-4603-AFB1-28C0F3FB5D61}" type="presOf" srcId="{FDE8A625-387E-4EE2-B8E8-83CD0950996B}" destId="{344780A3-4E22-4AC7-96E7-76597ED41C71}" srcOrd="0" destOrd="0" presId="urn:microsoft.com/office/officeart/2005/8/layout/radial2"/>
    <dgm:cxn modelId="{57DEF2E7-2E36-4BAF-B392-22485906C72B}" type="presOf" srcId="{2102FCCA-17DA-4806-AE07-E7557513B5CB}" destId="{39D97E68-5A1C-4F6A-B824-A08F65759B91}" srcOrd="0" destOrd="0" presId="urn:microsoft.com/office/officeart/2005/8/layout/radial2"/>
    <dgm:cxn modelId="{918CF85D-5652-44F9-9EFB-4F3E61FD531A}" type="presOf" srcId="{E9ACEA2A-A07F-45C3-9A98-FA79FC4643AE}" destId="{05814B23-D78E-49DD-89E4-CA2A5A29FDD3}" srcOrd="0" destOrd="0" presId="urn:microsoft.com/office/officeart/2005/8/layout/radial2"/>
    <dgm:cxn modelId="{3CB914FA-CDC2-4D89-AC5B-0226423747B8}" type="presParOf" srcId="{344780A3-4E22-4AC7-96E7-76597ED41C71}" destId="{FC0553F8-D979-4E4E-91BD-F0084BB0E80F}" srcOrd="0" destOrd="0" presId="urn:microsoft.com/office/officeart/2005/8/layout/radial2"/>
    <dgm:cxn modelId="{5A6353D4-0589-4D4F-ADD4-77132ADE78C2}" type="presParOf" srcId="{FC0553F8-D979-4E4E-91BD-F0084BB0E80F}" destId="{A82E9B71-896C-4F47-BBC6-8AC87C10EE5C}" srcOrd="0" destOrd="0" presId="urn:microsoft.com/office/officeart/2005/8/layout/radial2"/>
    <dgm:cxn modelId="{0049F6D2-BBFB-421E-8262-3ED256E5A0EA}" type="presParOf" srcId="{A82E9B71-896C-4F47-BBC6-8AC87C10EE5C}" destId="{40E9788B-0CF3-46A3-BE36-3BFBA89179B7}" srcOrd="0" destOrd="0" presId="urn:microsoft.com/office/officeart/2005/8/layout/radial2"/>
    <dgm:cxn modelId="{E760288C-A7D0-40E8-AE63-C888C411B386}" type="presParOf" srcId="{A82E9B71-896C-4F47-BBC6-8AC87C10EE5C}" destId="{7D475CCF-EC8D-4EB5-BAFB-84BBC98788A7}" srcOrd="1" destOrd="0" presId="urn:microsoft.com/office/officeart/2005/8/layout/radial2"/>
    <dgm:cxn modelId="{C717BC70-5E3D-4724-837C-57605293F9B8}" type="presParOf" srcId="{FC0553F8-D979-4E4E-91BD-F0084BB0E80F}" destId="{033E82BD-81D3-4BE5-B057-82D58CE53114}" srcOrd="1" destOrd="0" presId="urn:microsoft.com/office/officeart/2005/8/layout/radial2"/>
    <dgm:cxn modelId="{015DC15E-D3AD-4249-B1C6-84FE8BE31750}" type="presParOf" srcId="{FC0553F8-D979-4E4E-91BD-F0084BB0E80F}" destId="{5C74F24B-83E0-46DE-B4FC-5211C4B99E0D}" srcOrd="2" destOrd="0" presId="urn:microsoft.com/office/officeart/2005/8/layout/radial2"/>
    <dgm:cxn modelId="{C6B27892-B476-4881-B26A-BF321EF219A2}" type="presParOf" srcId="{5C74F24B-83E0-46DE-B4FC-5211C4B99E0D}" destId="{39D97E68-5A1C-4F6A-B824-A08F65759B91}" srcOrd="0" destOrd="0" presId="urn:microsoft.com/office/officeart/2005/8/layout/radial2"/>
    <dgm:cxn modelId="{AF20BBE4-83C6-4FFB-8085-0E31EA441BC4}" type="presParOf" srcId="{5C74F24B-83E0-46DE-B4FC-5211C4B99E0D}" destId="{51515F04-9C5B-466E-A440-6DDFF91B793C}" srcOrd="1" destOrd="0" presId="urn:microsoft.com/office/officeart/2005/8/layout/radial2"/>
    <dgm:cxn modelId="{3803A29B-687E-473B-A720-7CE9792A561E}" type="presParOf" srcId="{FC0553F8-D979-4E4E-91BD-F0084BB0E80F}" destId="{F0A67A26-19F9-4055-BF2C-BB1BCAAC3733}" srcOrd="3" destOrd="0" presId="urn:microsoft.com/office/officeart/2005/8/layout/radial2"/>
    <dgm:cxn modelId="{EB126672-73EB-43B1-84ED-990A51C28D69}" type="presParOf" srcId="{FC0553F8-D979-4E4E-91BD-F0084BB0E80F}" destId="{62CEEDD6-8D6E-4879-AC3D-1353B59CF5F4}" srcOrd="4" destOrd="0" presId="urn:microsoft.com/office/officeart/2005/8/layout/radial2"/>
    <dgm:cxn modelId="{5F946B3D-2C5D-4BBC-B82C-70D74CA3D508}" type="presParOf" srcId="{62CEEDD6-8D6E-4879-AC3D-1353B59CF5F4}" destId="{F21BED64-83D9-43F1-842E-9540280B199C}" srcOrd="0" destOrd="0" presId="urn:microsoft.com/office/officeart/2005/8/layout/radial2"/>
    <dgm:cxn modelId="{9A623367-7983-4731-BF70-F0AAFA971649}" type="presParOf" srcId="{62CEEDD6-8D6E-4879-AC3D-1353B59CF5F4}" destId="{CEFA6CCA-C876-42B0-A94D-6C3F5943F6FE}" srcOrd="1" destOrd="0" presId="urn:microsoft.com/office/officeart/2005/8/layout/radial2"/>
    <dgm:cxn modelId="{639A0C2F-F0F0-41DC-B77F-B43F62ED6307}" type="presParOf" srcId="{FC0553F8-D979-4E4E-91BD-F0084BB0E80F}" destId="{05814B23-D78E-49DD-89E4-CA2A5A29FDD3}" srcOrd="5" destOrd="0" presId="urn:microsoft.com/office/officeart/2005/8/layout/radial2"/>
    <dgm:cxn modelId="{2548EDA5-14D7-43FD-B84D-472221006BD8}" type="presParOf" srcId="{FC0553F8-D979-4E4E-91BD-F0084BB0E80F}" destId="{6D3092E2-697B-45C2-8D54-21F5003D9598}" srcOrd="6" destOrd="0" presId="urn:microsoft.com/office/officeart/2005/8/layout/radial2"/>
    <dgm:cxn modelId="{C800C384-7A67-4BE0-B213-7097FA273324}" type="presParOf" srcId="{6D3092E2-697B-45C2-8D54-21F5003D9598}" destId="{827FF335-4AE7-49D6-A257-0C65ED2BE857}" srcOrd="0" destOrd="0" presId="urn:microsoft.com/office/officeart/2005/8/layout/radial2"/>
    <dgm:cxn modelId="{6DC0EAB5-B97C-4AE0-AF7F-A7E0451EB415}" type="presParOf" srcId="{6D3092E2-697B-45C2-8D54-21F5003D9598}" destId="{21842CC8-7127-4763-8110-7EAD383A092A}" srcOrd="1" destOrd="0" presId="urn:microsoft.com/office/officeart/2005/8/layout/radial2"/>
    <dgm:cxn modelId="{CC439F16-CE27-4098-B3E4-240B6663C814}" type="presParOf" srcId="{FC0553F8-D979-4E4E-91BD-F0084BB0E80F}" destId="{6508C4CF-5DFF-464D-BFF0-4A67AE0272A2}" srcOrd="7" destOrd="0" presId="urn:microsoft.com/office/officeart/2005/8/layout/radial2"/>
    <dgm:cxn modelId="{D355DC09-ACCD-4489-824E-C6754CD219DA}" type="presParOf" srcId="{FC0553F8-D979-4E4E-91BD-F0084BB0E80F}" destId="{C683B654-D87C-4826-A1CB-A21CF5DF2847}" srcOrd="8" destOrd="0" presId="urn:microsoft.com/office/officeart/2005/8/layout/radial2"/>
    <dgm:cxn modelId="{C64D6B0F-1E93-4DF0-9339-BCD4B5B958CD}" type="presParOf" srcId="{C683B654-D87C-4826-A1CB-A21CF5DF2847}" destId="{84F8F595-6D35-449C-B5DC-BFC09B45388B}" srcOrd="0" destOrd="0" presId="urn:microsoft.com/office/officeart/2005/8/layout/radial2"/>
    <dgm:cxn modelId="{E0441827-CCDB-4862-8A20-CC32ACD76A49}"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E4C5AEF1-F649-4804-B978-E9AAB6B3CCA6}" type="presOf" srcId="{E9ACEA2A-A07F-45C3-9A98-FA79FC4643AE}" destId="{05814B23-D78E-49DD-89E4-CA2A5A29FDD3}" srcOrd="0" destOrd="0" presId="urn:microsoft.com/office/officeart/2005/8/layout/radial2"/>
    <dgm:cxn modelId="{E32ACCC8-BB8E-4CF7-A410-2AAFCB9D8963}"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9A61C64-5358-43DE-A6B3-ECFAF4EF1C40}" type="presOf" srcId="{F53A8526-0427-4B87-A8FC-0DC348E29B9D}" destId="{827FF335-4AE7-49D6-A257-0C65ED2BE857}"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A21C5D52-D3CC-4C08-9C4E-335853D6C5EB}" srcId="{FDE8A625-387E-4EE2-B8E8-83CD0950996B}" destId="{45798F46-3EBF-43B1-B29E-147826FD4BA8}" srcOrd="1" destOrd="0" parTransId="{FCA1D316-51A7-4AF2-86E8-7465F07962DA}" sibTransId="{33FD15B5-EFF7-4534-928C-3306580B8E78}"/>
    <dgm:cxn modelId="{C52232F7-BD18-46CD-926B-ECA542732A8D}" type="presOf" srcId="{81358BA5-8EEA-4282-9D65-EE4DDAADEC79}" destId="{84F8F595-6D35-449C-B5DC-BFC09B45388B}" srcOrd="0" destOrd="0" presId="urn:microsoft.com/office/officeart/2005/8/layout/radial2"/>
    <dgm:cxn modelId="{F1CEB860-09F0-465D-9784-9820F2F209C2}" type="presOf" srcId="{2102FCCA-17DA-4806-AE07-E7557513B5CB}" destId="{39D97E68-5A1C-4F6A-B824-A08F65759B91}" srcOrd="0" destOrd="0" presId="urn:microsoft.com/office/officeart/2005/8/layout/radial2"/>
    <dgm:cxn modelId="{6FC8E3AE-8E63-431C-B802-BBC083A66A74}" type="presOf" srcId="{FDE8A625-387E-4EE2-B8E8-83CD0950996B}" destId="{344780A3-4E22-4AC7-96E7-76597ED41C71}" srcOrd="0" destOrd="0" presId="urn:microsoft.com/office/officeart/2005/8/layout/radial2"/>
    <dgm:cxn modelId="{45BB97BE-A082-4278-A539-76BC27DBD684}" type="presOf" srcId="{11900BBE-BBE6-4984-A165-4426BF82DB84}" destId="{6508C4CF-5DFF-464D-BFF0-4A67AE0272A2}" srcOrd="0" destOrd="0" presId="urn:microsoft.com/office/officeart/2005/8/layout/radial2"/>
    <dgm:cxn modelId="{2F94EE4A-C8E1-4E7E-9BEC-CDCC402DFFD7}"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5668557E-EBD6-450B-9D19-E15B2FAFD236}" type="presOf" srcId="{45798F46-3EBF-43B1-B29E-147826FD4BA8}" destId="{F21BED64-83D9-43F1-842E-9540280B199C}" srcOrd="0" destOrd="0" presId="urn:microsoft.com/office/officeart/2005/8/layout/radial2"/>
    <dgm:cxn modelId="{CA76030F-6E7F-4983-B375-CB94D1BB9DA9}" type="presParOf" srcId="{344780A3-4E22-4AC7-96E7-76597ED41C71}" destId="{FC0553F8-D979-4E4E-91BD-F0084BB0E80F}" srcOrd="0" destOrd="0" presId="urn:microsoft.com/office/officeart/2005/8/layout/radial2"/>
    <dgm:cxn modelId="{F35597EB-8151-4E2C-B49B-3E524264558B}" type="presParOf" srcId="{FC0553F8-D979-4E4E-91BD-F0084BB0E80F}" destId="{A82E9B71-896C-4F47-BBC6-8AC87C10EE5C}" srcOrd="0" destOrd="0" presId="urn:microsoft.com/office/officeart/2005/8/layout/radial2"/>
    <dgm:cxn modelId="{DD16205D-6859-4C68-8FEC-B7D5902FA332}" type="presParOf" srcId="{A82E9B71-896C-4F47-BBC6-8AC87C10EE5C}" destId="{40E9788B-0CF3-46A3-BE36-3BFBA89179B7}" srcOrd="0" destOrd="0" presId="urn:microsoft.com/office/officeart/2005/8/layout/radial2"/>
    <dgm:cxn modelId="{84D16E46-5A51-44C7-AFC1-85A8250FB385}" type="presParOf" srcId="{A82E9B71-896C-4F47-BBC6-8AC87C10EE5C}" destId="{7D475CCF-EC8D-4EB5-BAFB-84BBC98788A7}" srcOrd="1" destOrd="0" presId="urn:microsoft.com/office/officeart/2005/8/layout/radial2"/>
    <dgm:cxn modelId="{555FBA14-7DF9-4A77-8567-86450C225E2F}" type="presParOf" srcId="{FC0553F8-D979-4E4E-91BD-F0084BB0E80F}" destId="{033E82BD-81D3-4BE5-B057-82D58CE53114}" srcOrd="1" destOrd="0" presId="urn:microsoft.com/office/officeart/2005/8/layout/radial2"/>
    <dgm:cxn modelId="{477E2668-F547-4430-A4F3-93677D352AA7}" type="presParOf" srcId="{FC0553F8-D979-4E4E-91BD-F0084BB0E80F}" destId="{5C74F24B-83E0-46DE-B4FC-5211C4B99E0D}" srcOrd="2" destOrd="0" presId="urn:microsoft.com/office/officeart/2005/8/layout/radial2"/>
    <dgm:cxn modelId="{BC868720-A5D9-4F35-89E6-D78060513B42}" type="presParOf" srcId="{5C74F24B-83E0-46DE-B4FC-5211C4B99E0D}" destId="{39D97E68-5A1C-4F6A-B824-A08F65759B91}" srcOrd="0" destOrd="0" presId="urn:microsoft.com/office/officeart/2005/8/layout/radial2"/>
    <dgm:cxn modelId="{D7502D58-35BE-435E-BCDD-B3B97CC94209}" type="presParOf" srcId="{5C74F24B-83E0-46DE-B4FC-5211C4B99E0D}" destId="{51515F04-9C5B-466E-A440-6DDFF91B793C}" srcOrd="1" destOrd="0" presId="urn:microsoft.com/office/officeart/2005/8/layout/radial2"/>
    <dgm:cxn modelId="{C52CB4FB-AB64-472F-B14B-1EC32FE5F9B2}" type="presParOf" srcId="{FC0553F8-D979-4E4E-91BD-F0084BB0E80F}" destId="{F0A67A26-19F9-4055-BF2C-BB1BCAAC3733}" srcOrd="3" destOrd="0" presId="urn:microsoft.com/office/officeart/2005/8/layout/radial2"/>
    <dgm:cxn modelId="{7D074B36-15E6-42CA-BCC6-4ED0D503B036}" type="presParOf" srcId="{FC0553F8-D979-4E4E-91BD-F0084BB0E80F}" destId="{62CEEDD6-8D6E-4879-AC3D-1353B59CF5F4}" srcOrd="4" destOrd="0" presId="urn:microsoft.com/office/officeart/2005/8/layout/radial2"/>
    <dgm:cxn modelId="{17EA9F29-1D34-4455-963E-2540D6288580}" type="presParOf" srcId="{62CEEDD6-8D6E-4879-AC3D-1353B59CF5F4}" destId="{F21BED64-83D9-43F1-842E-9540280B199C}" srcOrd="0" destOrd="0" presId="urn:microsoft.com/office/officeart/2005/8/layout/radial2"/>
    <dgm:cxn modelId="{A6D5A1F4-3598-4F76-B563-958326EDF774}" type="presParOf" srcId="{62CEEDD6-8D6E-4879-AC3D-1353B59CF5F4}" destId="{CEFA6CCA-C876-42B0-A94D-6C3F5943F6FE}" srcOrd="1" destOrd="0" presId="urn:microsoft.com/office/officeart/2005/8/layout/radial2"/>
    <dgm:cxn modelId="{C3024926-4B46-4EA7-888C-ADB5D90C85FE}" type="presParOf" srcId="{FC0553F8-D979-4E4E-91BD-F0084BB0E80F}" destId="{05814B23-D78E-49DD-89E4-CA2A5A29FDD3}" srcOrd="5" destOrd="0" presId="urn:microsoft.com/office/officeart/2005/8/layout/radial2"/>
    <dgm:cxn modelId="{5A36B404-34C4-4BC4-8486-05E2658082A3}" type="presParOf" srcId="{FC0553F8-D979-4E4E-91BD-F0084BB0E80F}" destId="{6D3092E2-697B-45C2-8D54-21F5003D9598}" srcOrd="6" destOrd="0" presId="urn:microsoft.com/office/officeart/2005/8/layout/radial2"/>
    <dgm:cxn modelId="{DCDA7A0B-D507-40A9-9385-694AF68CCDFC}" type="presParOf" srcId="{6D3092E2-697B-45C2-8D54-21F5003D9598}" destId="{827FF335-4AE7-49D6-A257-0C65ED2BE857}" srcOrd="0" destOrd="0" presId="urn:microsoft.com/office/officeart/2005/8/layout/radial2"/>
    <dgm:cxn modelId="{135B4E03-E413-482F-97DB-7FD977D8BE7A}" type="presParOf" srcId="{6D3092E2-697B-45C2-8D54-21F5003D9598}" destId="{21842CC8-7127-4763-8110-7EAD383A092A}" srcOrd="1" destOrd="0" presId="urn:microsoft.com/office/officeart/2005/8/layout/radial2"/>
    <dgm:cxn modelId="{22A2CC11-FA6E-4745-B769-F0A1C70B1B43}" type="presParOf" srcId="{FC0553F8-D979-4E4E-91BD-F0084BB0E80F}" destId="{6508C4CF-5DFF-464D-BFF0-4A67AE0272A2}" srcOrd="7" destOrd="0" presId="urn:microsoft.com/office/officeart/2005/8/layout/radial2"/>
    <dgm:cxn modelId="{AFFE1983-7C15-461D-A945-3A2FA1E687AC}" type="presParOf" srcId="{FC0553F8-D979-4E4E-91BD-F0084BB0E80F}" destId="{C683B654-D87C-4826-A1CB-A21CF5DF2847}" srcOrd="8" destOrd="0" presId="urn:microsoft.com/office/officeart/2005/8/layout/radial2"/>
    <dgm:cxn modelId="{F6D14443-E791-4172-AFD1-FDBD6F738100}" type="presParOf" srcId="{C683B654-D87C-4826-A1CB-A21CF5DF2847}" destId="{84F8F595-6D35-449C-B5DC-BFC09B45388B}" srcOrd="0" destOrd="0" presId="urn:microsoft.com/office/officeart/2005/8/layout/radial2"/>
    <dgm:cxn modelId="{2C88CA38-CD97-4037-8B40-FB77426F51AC}"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4FEE77B3-AB29-4E1E-92D4-59965C157966}"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762C3F02-1A65-4101-B2E8-DC748713C25A}" type="presOf" srcId="{11900BBE-BBE6-4984-A165-4426BF82DB84}" destId="{6508C4CF-5DFF-464D-BFF0-4A67AE0272A2}" srcOrd="0" destOrd="0" presId="urn:microsoft.com/office/officeart/2005/8/layout/radial2"/>
    <dgm:cxn modelId="{CD2D886E-2700-427A-BF8B-75DFCAC01324}" type="presOf" srcId="{2102FCCA-17DA-4806-AE07-E7557513B5CB}" destId="{39D97E68-5A1C-4F6A-B824-A08F65759B91}" srcOrd="0" destOrd="0" presId="urn:microsoft.com/office/officeart/2005/8/layout/radial2"/>
    <dgm:cxn modelId="{7FE8C649-1C58-4FD0-91B9-D442303BB33B}"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232AAAB1-8695-46BA-A430-35F4DC448D3F}" type="presOf" srcId="{189F2D02-4653-42FC-A6F4-C70741726470}" destId="{033E82BD-81D3-4BE5-B057-82D58CE53114}" srcOrd="0" destOrd="0" presId="urn:microsoft.com/office/officeart/2005/8/layout/radial2"/>
    <dgm:cxn modelId="{F09ED0E5-B7A9-405F-8C29-2060E9E3062C}" type="presOf" srcId="{45798F46-3EBF-43B1-B29E-147826FD4BA8}" destId="{F21BED64-83D9-43F1-842E-9540280B199C}" srcOrd="0" destOrd="0" presId="urn:microsoft.com/office/officeart/2005/8/layout/radial2"/>
    <dgm:cxn modelId="{8CE67171-A38C-4ACB-994E-A1D0D59ABC08}" type="presOf" srcId="{E9ACEA2A-A07F-45C3-9A98-FA79FC4643AE}" destId="{05814B23-D78E-49DD-89E4-CA2A5A29FDD3}" srcOrd="0" destOrd="0" presId="urn:microsoft.com/office/officeart/2005/8/layout/radial2"/>
    <dgm:cxn modelId="{8CBFEBD7-908C-4C67-BB6D-5F49238C7087}" type="presOf" srcId="{F53A8526-0427-4B87-A8FC-0DC348E29B9D}" destId="{827FF335-4AE7-49D6-A257-0C65ED2BE857}" srcOrd="0" destOrd="0" presId="urn:microsoft.com/office/officeart/2005/8/layout/radial2"/>
    <dgm:cxn modelId="{870AFBF5-61D0-4F2F-BB49-9E81314A0F52}" type="presOf" srcId="{FDE8A625-387E-4EE2-B8E8-83CD0950996B}" destId="{344780A3-4E22-4AC7-96E7-76597ED41C71}" srcOrd="0" destOrd="0" presId="urn:microsoft.com/office/officeart/2005/8/layout/radial2"/>
    <dgm:cxn modelId="{C688B51F-1D2A-413D-AE40-42CAFD087168}" type="presParOf" srcId="{344780A3-4E22-4AC7-96E7-76597ED41C71}" destId="{FC0553F8-D979-4E4E-91BD-F0084BB0E80F}" srcOrd="0" destOrd="0" presId="urn:microsoft.com/office/officeart/2005/8/layout/radial2"/>
    <dgm:cxn modelId="{3E04EA25-CA24-4D3B-9F8C-9D518DF435C1}" type="presParOf" srcId="{FC0553F8-D979-4E4E-91BD-F0084BB0E80F}" destId="{A82E9B71-896C-4F47-BBC6-8AC87C10EE5C}" srcOrd="0" destOrd="0" presId="urn:microsoft.com/office/officeart/2005/8/layout/radial2"/>
    <dgm:cxn modelId="{38966A52-6640-4334-BA81-DC657D7A7BF4}" type="presParOf" srcId="{A82E9B71-896C-4F47-BBC6-8AC87C10EE5C}" destId="{40E9788B-0CF3-46A3-BE36-3BFBA89179B7}" srcOrd="0" destOrd="0" presId="urn:microsoft.com/office/officeart/2005/8/layout/radial2"/>
    <dgm:cxn modelId="{D4648597-73EF-47A6-8311-C20238180312}" type="presParOf" srcId="{A82E9B71-896C-4F47-BBC6-8AC87C10EE5C}" destId="{7D475CCF-EC8D-4EB5-BAFB-84BBC98788A7}" srcOrd="1" destOrd="0" presId="urn:microsoft.com/office/officeart/2005/8/layout/radial2"/>
    <dgm:cxn modelId="{8796D04D-DE4F-4DF2-9B49-6CF2E37C1BDF}" type="presParOf" srcId="{FC0553F8-D979-4E4E-91BD-F0084BB0E80F}" destId="{033E82BD-81D3-4BE5-B057-82D58CE53114}" srcOrd="1" destOrd="0" presId="urn:microsoft.com/office/officeart/2005/8/layout/radial2"/>
    <dgm:cxn modelId="{65F5AFA8-D3E5-4B44-9AD3-6C5A5E802C20}" type="presParOf" srcId="{FC0553F8-D979-4E4E-91BD-F0084BB0E80F}" destId="{5C74F24B-83E0-46DE-B4FC-5211C4B99E0D}" srcOrd="2" destOrd="0" presId="urn:microsoft.com/office/officeart/2005/8/layout/radial2"/>
    <dgm:cxn modelId="{F7B0FE89-6E39-460A-8A9B-DC30A1E1C335}" type="presParOf" srcId="{5C74F24B-83E0-46DE-B4FC-5211C4B99E0D}" destId="{39D97E68-5A1C-4F6A-B824-A08F65759B91}" srcOrd="0" destOrd="0" presId="urn:microsoft.com/office/officeart/2005/8/layout/radial2"/>
    <dgm:cxn modelId="{FC62676C-3A6E-468A-99CE-29E5B73C354D}" type="presParOf" srcId="{5C74F24B-83E0-46DE-B4FC-5211C4B99E0D}" destId="{51515F04-9C5B-466E-A440-6DDFF91B793C}" srcOrd="1" destOrd="0" presId="urn:microsoft.com/office/officeart/2005/8/layout/radial2"/>
    <dgm:cxn modelId="{2568F6F3-FD6D-493B-9EA6-BF519FACD66E}" type="presParOf" srcId="{FC0553F8-D979-4E4E-91BD-F0084BB0E80F}" destId="{F0A67A26-19F9-4055-BF2C-BB1BCAAC3733}" srcOrd="3" destOrd="0" presId="urn:microsoft.com/office/officeart/2005/8/layout/radial2"/>
    <dgm:cxn modelId="{549FAC43-6BD0-4C20-B561-8D10C62922DF}" type="presParOf" srcId="{FC0553F8-D979-4E4E-91BD-F0084BB0E80F}" destId="{62CEEDD6-8D6E-4879-AC3D-1353B59CF5F4}" srcOrd="4" destOrd="0" presId="urn:microsoft.com/office/officeart/2005/8/layout/radial2"/>
    <dgm:cxn modelId="{DB130867-998D-41F6-B7C2-BD0100A4E313}" type="presParOf" srcId="{62CEEDD6-8D6E-4879-AC3D-1353B59CF5F4}" destId="{F21BED64-83D9-43F1-842E-9540280B199C}" srcOrd="0" destOrd="0" presId="urn:microsoft.com/office/officeart/2005/8/layout/radial2"/>
    <dgm:cxn modelId="{D9DBFCA8-358F-47FD-9A2C-403BCB5C4DB3}" type="presParOf" srcId="{62CEEDD6-8D6E-4879-AC3D-1353B59CF5F4}" destId="{CEFA6CCA-C876-42B0-A94D-6C3F5943F6FE}" srcOrd="1" destOrd="0" presId="urn:microsoft.com/office/officeart/2005/8/layout/radial2"/>
    <dgm:cxn modelId="{B3643E59-36D3-4311-AE93-BFADCD6AD92F}" type="presParOf" srcId="{FC0553F8-D979-4E4E-91BD-F0084BB0E80F}" destId="{05814B23-D78E-49DD-89E4-CA2A5A29FDD3}" srcOrd="5" destOrd="0" presId="urn:microsoft.com/office/officeart/2005/8/layout/radial2"/>
    <dgm:cxn modelId="{3C51FFB1-9987-4028-834D-592074412686}" type="presParOf" srcId="{FC0553F8-D979-4E4E-91BD-F0084BB0E80F}" destId="{6D3092E2-697B-45C2-8D54-21F5003D9598}" srcOrd="6" destOrd="0" presId="urn:microsoft.com/office/officeart/2005/8/layout/radial2"/>
    <dgm:cxn modelId="{301C260C-96B2-4E5C-99E3-6FF95C3F2E9C}" type="presParOf" srcId="{6D3092E2-697B-45C2-8D54-21F5003D9598}" destId="{827FF335-4AE7-49D6-A257-0C65ED2BE857}" srcOrd="0" destOrd="0" presId="urn:microsoft.com/office/officeart/2005/8/layout/radial2"/>
    <dgm:cxn modelId="{738BE3BE-084C-4ACA-AE94-41DC36D3C778}" type="presParOf" srcId="{6D3092E2-697B-45C2-8D54-21F5003D9598}" destId="{21842CC8-7127-4763-8110-7EAD383A092A}" srcOrd="1" destOrd="0" presId="urn:microsoft.com/office/officeart/2005/8/layout/radial2"/>
    <dgm:cxn modelId="{35356ACB-2F6C-4666-A972-2FE0B0268E3F}" type="presParOf" srcId="{FC0553F8-D979-4E4E-91BD-F0084BB0E80F}" destId="{6508C4CF-5DFF-464D-BFF0-4A67AE0272A2}" srcOrd="7" destOrd="0" presId="urn:microsoft.com/office/officeart/2005/8/layout/radial2"/>
    <dgm:cxn modelId="{ABE88256-3519-4E06-AB24-7D1C78C5D20A}" type="presParOf" srcId="{FC0553F8-D979-4E4E-91BD-F0084BB0E80F}" destId="{C683B654-D87C-4826-A1CB-A21CF5DF2847}" srcOrd="8" destOrd="0" presId="urn:microsoft.com/office/officeart/2005/8/layout/radial2"/>
    <dgm:cxn modelId="{91177699-5528-4FB0-A85F-CACD47062C51}" type="presParOf" srcId="{C683B654-D87C-4826-A1CB-A21CF5DF2847}" destId="{84F8F595-6D35-449C-B5DC-BFC09B45388B}" srcOrd="0" destOrd="0" presId="urn:microsoft.com/office/officeart/2005/8/layout/radial2"/>
    <dgm:cxn modelId="{55F610C6-20C2-4158-A864-59176D0F29F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054911AA-2C79-4703-98A7-88D89ABDA394}" type="presOf" srcId="{11900BBE-BBE6-4984-A165-4426BF82DB84}" destId="{6508C4CF-5DFF-464D-BFF0-4A67AE0272A2}"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204A6908-6A5A-4B71-92E6-4EE1CBCC184D}"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C641EE0E-5547-408C-AF14-FC9C4EEA53AB}" srcId="{FDE8A625-387E-4EE2-B8E8-83CD0950996B}" destId="{81358BA5-8EEA-4282-9D65-EE4DDAADEC79}" srcOrd="3" destOrd="0" parTransId="{11900BBE-BBE6-4984-A165-4426BF82DB84}" sibTransId="{238BCF8B-53D4-4375-B960-CCD9A7DDFAB8}"/>
    <dgm:cxn modelId="{CF1E5A12-6E95-4C0C-AE35-3066CC671B62}" type="presOf" srcId="{81358BA5-8EEA-4282-9D65-EE4DDAADEC79}" destId="{84F8F595-6D35-449C-B5DC-BFC09B45388B}" srcOrd="0" destOrd="0" presId="urn:microsoft.com/office/officeart/2005/8/layout/radial2"/>
    <dgm:cxn modelId="{A03F9591-C45F-405D-B98A-F29E8E406F33}" type="presOf" srcId="{F53A8526-0427-4B87-A8FC-0DC348E29B9D}" destId="{827FF335-4AE7-49D6-A257-0C65ED2BE857}" srcOrd="0" destOrd="0" presId="urn:microsoft.com/office/officeart/2005/8/layout/radial2"/>
    <dgm:cxn modelId="{BA3F4D82-283D-4F69-915B-0FC3AEAE720B}" type="presOf" srcId="{E9ACEA2A-A07F-45C3-9A98-FA79FC4643AE}" destId="{05814B23-D78E-49DD-89E4-CA2A5A29FDD3}" srcOrd="0" destOrd="0" presId="urn:microsoft.com/office/officeart/2005/8/layout/radial2"/>
    <dgm:cxn modelId="{93988765-0927-412D-B479-69469E28536C}" type="presOf" srcId="{45798F46-3EBF-43B1-B29E-147826FD4BA8}" destId="{F21BED64-83D9-43F1-842E-9540280B199C}" srcOrd="0" destOrd="0" presId="urn:microsoft.com/office/officeart/2005/8/layout/radial2"/>
    <dgm:cxn modelId="{FB13D9FE-8BBF-4BC2-A56A-35ABE46671D0}" type="presOf" srcId="{FDE8A625-387E-4EE2-B8E8-83CD0950996B}" destId="{344780A3-4E22-4AC7-96E7-76597ED41C71}" srcOrd="0" destOrd="0" presId="urn:microsoft.com/office/officeart/2005/8/layout/radial2"/>
    <dgm:cxn modelId="{5F2AFFC4-E780-4118-9C11-92B2461E043C}" type="presOf" srcId="{FCA1D316-51A7-4AF2-86E8-7465F07962DA}" destId="{F0A67A26-19F9-4055-BF2C-BB1BCAAC3733}" srcOrd="0" destOrd="0" presId="urn:microsoft.com/office/officeart/2005/8/layout/radial2"/>
    <dgm:cxn modelId="{39C49810-B2C7-41A4-A81D-76E37132BCEF}" type="presOf" srcId="{2102FCCA-17DA-4806-AE07-E7557513B5CB}" destId="{39D97E68-5A1C-4F6A-B824-A08F65759B91}" srcOrd="0" destOrd="0" presId="urn:microsoft.com/office/officeart/2005/8/layout/radial2"/>
    <dgm:cxn modelId="{80E03283-073B-490D-A8E6-A390013163F6}" type="presParOf" srcId="{344780A3-4E22-4AC7-96E7-76597ED41C71}" destId="{FC0553F8-D979-4E4E-91BD-F0084BB0E80F}" srcOrd="0" destOrd="0" presId="urn:microsoft.com/office/officeart/2005/8/layout/radial2"/>
    <dgm:cxn modelId="{42025CB7-A53C-4AE0-B4E4-B187C3943820}" type="presParOf" srcId="{FC0553F8-D979-4E4E-91BD-F0084BB0E80F}" destId="{A82E9B71-896C-4F47-BBC6-8AC87C10EE5C}" srcOrd="0" destOrd="0" presId="urn:microsoft.com/office/officeart/2005/8/layout/radial2"/>
    <dgm:cxn modelId="{9C679B4D-BE9D-4BC5-BF6B-EAC707726D45}" type="presParOf" srcId="{A82E9B71-896C-4F47-BBC6-8AC87C10EE5C}" destId="{40E9788B-0CF3-46A3-BE36-3BFBA89179B7}" srcOrd="0" destOrd="0" presId="urn:microsoft.com/office/officeart/2005/8/layout/radial2"/>
    <dgm:cxn modelId="{3701403D-C35B-4280-8D84-41D46DC8CD48}" type="presParOf" srcId="{A82E9B71-896C-4F47-BBC6-8AC87C10EE5C}" destId="{7D475CCF-EC8D-4EB5-BAFB-84BBC98788A7}" srcOrd="1" destOrd="0" presId="urn:microsoft.com/office/officeart/2005/8/layout/radial2"/>
    <dgm:cxn modelId="{43FCD49C-5B0A-4C8A-899C-EFDDA717887C}" type="presParOf" srcId="{FC0553F8-D979-4E4E-91BD-F0084BB0E80F}" destId="{033E82BD-81D3-4BE5-B057-82D58CE53114}" srcOrd="1" destOrd="0" presId="urn:microsoft.com/office/officeart/2005/8/layout/radial2"/>
    <dgm:cxn modelId="{1C9CB868-1A99-4D24-A9D4-5DE562498994}" type="presParOf" srcId="{FC0553F8-D979-4E4E-91BD-F0084BB0E80F}" destId="{5C74F24B-83E0-46DE-B4FC-5211C4B99E0D}" srcOrd="2" destOrd="0" presId="urn:microsoft.com/office/officeart/2005/8/layout/radial2"/>
    <dgm:cxn modelId="{B59E52C7-3207-408E-BF8F-2C30B202C467}" type="presParOf" srcId="{5C74F24B-83E0-46DE-B4FC-5211C4B99E0D}" destId="{39D97E68-5A1C-4F6A-B824-A08F65759B91}" srcOrd="0" destOrd="0" presId="urn:microsoft.com/office/officeart/2005/8/layout/radial2"/>
    <dgm:cxn modelId="{B6D206FD-3339-41D2-A2CC-6FDCC335E5A0}" type="presParOf" srcId="{5C74F24B-83E0-46DE-B4FC-5211C4B99E0D}" destId="{51515F04-9C5B-466E-A440-6DDFF91B793C}" srcOrd="1" destOrd="0" presId="urn:microsoft.com/office/officeart/2005/8/layout/radial2"/>
    <dgm:cxn modelId="{FA28A626-B18B-46A8-ACA5-0B1B279D285B}" type="presParOf" srcId="{FC0553F8-D979-4E4E-91BD-F0084BB0E80F}" destId="{F0A67A26-19F9-4055-BF2C-BB1BCAAC3733}" srcOrd="3" destOrd="0" presId="urn:microsoft.com/office/officeart/2005/8/layout/radial2"/>
    <dgm:cxn modelId="{4903772C-4BC6-4026-BE3B-295F2988BDED}" type="presParOf" srcId="{FC0553F8-D979-4E4E-91BD-F0084BB0E80F}" destId="{62CEEDD6-8D6E-4879-AC3D-1353B59CF5F4}" srcOrd="4" destOrd="0" presId="urn:microsoft.com/office/officeart/2005/8/layout/radial2"/>
    <dgm:cxn modelId="{6C45A440-94AD-4449-B6F6-1B610D99003C}" type="presParOf" srcId="{62CEEDD6-8D6E-4879-AC3D-1353B59CF5F4}" destId="{F21BED64-83D9-43F1-842E-9540280B199C}" srcOrd="0" destOrd="0" presId="urn:microsoft.com/office/officeart/2005/8/layout/radial2"/>
    <dgm:cxn modelId="{59E3F4B2-8817-419A-B137-A8A927EEE72E}" type="presParOf" srcId="{62CEEDD6-8D6E-4879-AC3D-1353B59CF5F4}" destId="{CEFA6CCA-C876-42B0-A94D-6C3F5943F6FE}" srcOrd="1" destOrd="0" presId="urn:microsoft.com/office/officeart/2005/8/layout/radial2"/>
    <dgm:cxn modelId="{17BC7692-6AC0-473D-A0FB-AF24886DE591}" type="presParOf" srcId="{FC0553F8-D979-4E4E-91BD-F0084BB0E80F}" destId="{05814B23-D78E-49DD-89E4-CA2A5A29FDD3}" srcOrd="5" destOrd="0" presId="urn:microsoft.com/office/officeart/2005/8/layout/radial2"/>
    <dgm:cxn modelId="{EB6D26AF-4405-4BDE-AA1B-A73EBF397A1E}" type="presParOf" srcId="{FC0553F8-D979-4E4E-91BD-F0084BB0E80F}" destId="{6D3092E2-697B-45C2-8D54-21F5003D9598}" srcOrd="6" destOrd="0" presId="urn:microsoft.com/office/officeart/2005/8/layout/radial2"/>
    <dgm:cxn modelId="{CE4E83A7-9122-45F3-A7EE-10EEEE0525EE}" type="presParOf" srcId="{6D3092E2-697B-45C2-8D54-21F5003D9598}" destId="{827FF335-4AE7-49D6-A257-0C65ED2BE857}" srcOrd="0" destOrd="0" presId="urn:microsoft.com/office/officeart/2005/8/layout/radial2"/>
    <dgm:cxn modelId="{AFF4D7DC-14FE-49A4-B216-23786BCEFA46}" type="presParOf" srcId="{6D3092E2-697B-45C2-8D54-21F5003D9598}" destId="{21842CC8-7127-4763-8110-7EAD383A092A}" srcOrd="1" destOrd="0" presId="urn:microsoft.com/office/officeart/2005/8/layout/radial2"/>
    <dgm:cxn modelId="{F59A8E19-9FA7-4440-8CDB-9C2C45471AC3}" type="presParOf" srcId="{FC0553F8-D979-4E4E-91BD-F0084BB0E80F}" destId="{6508C4CF-5DFF-464D-BFF0-4A67AE0272A2}" srcOrd="7" destOrd="0" presId="urn:microsoft.com/office/officeart/2005/8/layout/radial2"/>
    <dgm:cxn modelId="{DCAEB399-E7E9-4776-B317-01599C6DAC1D}" type="presParOf" srcId="{FC0553F8-D979-4E4E-91BD-F0084BB0E80F}" destId="{C683B654-D87C-4826-A1CB-A21CF5DF2847}" srcOrd="8" destOrd="0" presId="urn:microsoft.com/office/officeart/2005/8/layout/radial2"/>
    <dgm:cxn modelId="{E2BA39F1-19A0-4CBB-A853-40E53FFAE9B8}" type="presParOf" srcId="{C683B654-D87C-4826-A1CB-A21CF5DF2847}" destId="{84F8F595-6D35-449C-B5DC-BFC09B45388B}" srcOrd="0" destOrd="0" presId="urn:microsoft.com/office/officeart/2005/8/layout/radial2"/>
    <dgm:cxn modelId="{FE1E5EBE-CA3B-485E-A825-C4C77407C4F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FFB70EC-7D40-4186-914C-C5D377B54D65}" type="presOf" srcId="{FCA1D316-51A7-4AF2-86E8-7465F07962DA}" destId="{F0A67A26-19F9-4055-BF2C-BB1BCAAC3733}" srcOrd="0" destOrd="0" presId="urn:microsoft.com/office/officeart/2005/8/layout/radial2"/>
    <dgm:cxn modelId="{3D68CE8E-93A9-4453-9180-175423443E39}" type="presOf" srcId="{2102FCCA-17DA-4806-AE07-E7557513B5CB}" destId="{39D97E68-5A1C-4F6A-B824-A08F65759B9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91498616-C68D-4604-85BC-729192E05C21}" type="presOf" srcId="{189F2D02-4653-42FC-A6F4-C70741726470}" destId="{033E82BD-81D3-4BE5-B057-82D58CE53114}" srcOrd="0" destOrd="0" presId="urn:microsoft.com/office/officeart/2005/8/layout/radial2"/>
    <dgm:cxn modelId="{72152D6B-BC1A-45D5-A14D-60E442B13E76}" type="presOf" srcId="{11900BBE-BBE6-4984-A165-4426BF82DB84}" destId="{6508C4CF-5DFF-464D-BFF0-4A67AE0272A2}"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11CAFA66-62C8-43BE-982E-1BC899279266}" type="presOf" srcId="{F53A8526-0427-4B87-A8FC-0DC348E29B9D}" destId="{827FF335-4AE7-49D6-A257-0C65ED2BE857}"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5E6BD405-0104-4E43-AE2E-78D645228886}" type="presOf" srcId="{45798F46-3EBF-43B1-B29E-147826FD4BA8}" destId="{F21BED64-83D9-43F1-842E-9540280B199C}" srcOrd="0" destOrd="0" presId="urn:microsoft.com/office/officeart/2005/8/layout/radial2"/>
    <dgm:cxn modelId="{F38F12F1-68A6-406A-A557-0AE63D735AA4}" type="presOf" srcId="{E9ACEA2A-A07F-45C3-9A98-FA79FC4643AE}" destId="{05814B23-D78E-49DD-89E4-CA2A5A29FDD3}" srcOrd="0" destOrd="0" presId="urn:microsoft.com/office/officeart/2005/8/layout/radial2"/>
    <dgm:cxn modelId="{53628AC8-3361-40C6-845A-73C64267FEF9}" type="presOf" srcId="{81358BA5-8EEA-4282-9D65-EE4DDAADEC79}" destId="{84F8F595-6D35-449C-B5DC-BFC09B45388B}" srcOrd="0" destOrd="0" presId="urn:microsoft.com/office/officeart/2005/8/layout/radial2"/>
    <dgm:cxn modelId="{47040D3C-4CFC-4CF9-A562-B4F6D22B6A54}" type="presOf" srcId="{FDE8A625-387E-4EE2-B8E8-83CD0950996B}" destId="{344780A3-4E22-4AC7-96E7-76597ED41C71}" srcOrd="0" destOrd="0" presId="urn:microsoft.com/office/officeart/2005/8/layout/radial2"/>
    <dgm:cxn modelId="{7C232409-6AB3-4A20-8D50-36A7A0A3A1E6}" type="presParOf" srcId="{344780A3-4E22-4AC7-96E7-76597ED41C71}" destId="{FC0553F8-D979-4E4E-91BD-F0084BB0E80F}" srcOrd="0" destOrd="0" presId="urn:microsoft.com/office/officeart/2005/8/layout/radial2"/>
    <dgm:cxn modelId="{D35DB709-6832-4175-91A1-446CB8853774}" type="presParOf" srcId="{FC0553F8-D979-4E4E-91BD-F0084BB0E80F}" destId="{A82E9B71-896C-4F47-BBC6-8AC87C10EE5C}" srcOrd="0" destOrd="0" presId="urn:microsoft.com/office/officeart/2005/8/layout/radial2"/>
    <dgm:cxn modelId="{FB274257-974E-491A-BFDB-DC4DB8864EFD}" type="presParOf" srcId="{A82E9B71-896C-4F47-BBC6-8AC87C10EE5C}" destId="{40E9788B-0CF3-46A3-BE36-3BFBA89179B7}" srcOrd="0" destOrd="0" presId="urn:microsoft.com/office/officeart/2005/8/layout/radial2"/>
    <dgm:cxn modelId="{B1BD472B-77BC-4A05-977B-409019E1FC99}" type="presParOf" srcId="{A82E9B71-896C-4F47-BBC6-8AC87C10EE5C}" destId="{7D475CCF-EC8D-4EB5-BAFB-84BBC98788A7}" srcOrd="1" destOrd="0" presId="urn:microsoft.com/office/officeart/2005/8/layout/radial2"/>
    <dgm:cxn modelId="{7B062AB2-9234-498B-B462-A113DE0CE18E}" type="presParOf" srcId="{FC0553F8-D979-4E4E-91BD-F0084BB0E80F}" destId="{033E82BD-81D3-4BE5-B057-82D58CE53114}" srcOrd="1" destOrd="0" presId="urn:microsoft.com/office/officeart/2005/8/layout/radial2"/>
    <dgm:cxn modelId="{C1B62ED0-3663-4A4C-8927-68A51ED1B63A}" type="presParOf" srcId="{FC0553F8-D979-4E4E-91BD-F0084BB0E80F}" destId="{5C74F24B-83E0-46DE-B4FC-5211C4B99E0D}" srcOrd="2" destOrd="0" presId="urn:microsoft.com/office/officeart/2005/8/layout/radial2"/>
    <dgm:cxn modelId="{4E4EE592-7BB0-41A7-8567-71C6F895EF95}" type="presParOf" srcId="{5C74F24B-83E0-46DE-B4FC-5211C4B99E0D}" destId="{39D97E68-5A1C-4F6A-B824-A08F65759B91}" srcOrd="0" destOrd="0" presId="urn:microsoft.com/office/officeart/2005/8/layout/radial2"/>
    <dgm:cxn modelId="{AB039808-A543-4631-A732-B1E965D96817}" type="presParOf" srcId="{5C74F24B-83E0-46DE-B4FC-5211C4B99E0D}" destId="{51515F04-9C5B-466E-A440-6DDFF91B793C}" srcOrd="1" destOrd="0" presId="urn:microsoft.com/office/officeart/2005/8/layout/radial2"/>
    <dgm:cxn modelId="{410F21A7-A9C2-4B84-BD04-F6DE4D2A4AD2}" type="presParOf" srcId="{FC0553F8-D979-4E4E-91BD-F0084BB0E80F}" destId="{F0A67A26-19F9-4055-BF2C-BB1BCAAC3733}" srcOrd="3" destOrd="0" presId="urn:microsoft.com/office/officeart/2005/8/layout/radial2"/>
    <dgm:cxn modelId="{9076136F-77D9-404E-8A0F-DF2EE8CBC522}" type="presParOf" srcId="{FC0553F8-D979-4E4E-91BD-F0084BB0E80F}" destId="{62CEEDD6-8D6E-4879-AC3D-1353B59CF5F4}" srcOrd="4" destOrd="0" presId="urn:microsoft.com/office/officeart/2005/8/layout/radial2"/>
    <dgm:cxn modelId="{240DF4A0-83E7-42D7-A8DB-2811E295818D}" type="presParOf" srcId="{62CEEDD6-8D6E-4879-AC3D-1353B59CF5F4}" destId="{F21BED64-83D9-43F1-842E-9540280B199C}" srcOrd="0" destOrd="0" presId="urn:microsoft.com/office/officeart/2005/8/layout/radial2"/>
    <dgm:cxn modelId="{3C08D60D-9275-4EB6-93BD-B23D2869C0AB}" type="presParOf" srcId="{62CEEDD6-8D6E-4879-AC3D-1353B59CF5F4}" destId="{CEFA6CCA-C876-42B0-A94D-6C3F5943F6FE}" srcOrd="1" destOrd="0" presId="urn:microsoft.com/office/officeart/2005/8/layout/radial2"/>
    <dgm:cxn modelId="{DFAFEE00-3544-4FE9-B54A-D04BA32E23F1}" type="presParOf" srcId="{FC0553F8-D979-4E4E-91BD-F0084BB0E80F}" destId="{05814B23-D78E-49DD-89E4-CA2A5A29FDD3}" srcOrd="5" destOrd="0" presId="urn:microsoft.com/office/officeart/2005/8/layout/radial2"/>
    <dgm:cxn modelId="{0A09B5D7-AB45-48EB-8A3F-D569E487FB98}" type="presParOf" srcId="{FC0553F8-D979-4E4E-91BD-F0084BB0E80F}" destId="{6D3092E2-697B-45C2-8D54-21F5003D9598}" srcOrd="6" destOrd="0" presId="urn:microsoft.com/office/officeart/2005/8/layout/radial2"/>
    <dgm:cxn modelId="{45F1CD60-564C-49AD-ACA6-42A243F75649}" type="presParOf" srcId="{6D3092E2-697B-45C2-8D54-21F5003D9598}" destId="{827FF335-4AE7-49D6-A257-0C65ED2BE857}" srcOrd="0" destOrd="0" presId="urn:microsoft.com/office/officeart/2005/8/layout/radial2"/>
    <dgm:cxn modelId="{76002480-FD7C-47BB-BAE0-95BDB13BEDCA}" type="presParOf" srcId="{6D3092E2-697B-45C2-8D54-21F5003D9598}" destId="{21842CC8-7127-4763-8110-7EAD383A092A}" srcOrd="1" destOrd="0" presId="urn:microsoft.com/office/officeart/2005/8/layout/radial2"/>
    <dgm:cxn modelId="{B8A84F71-3551-4F5B-AC68-93F0BD4B8F8B}" type="presParOf" srcId="{FC0553F8-D979-4E4E-91BD-F0084BB0E80F}" destId="{6508C4CF-5DFF-464D-BFF0-4A67AE0272A2}" srcOrd="7" destOrd="0" presId="urn:microsoft.com/office/officeart/2005/8/layout/radial2"/>
    <dgm:cxn modelId="{6B047BB6-803B-404E-88EA-35B235E42BCC}" type="presParOf" srcId="{FC0553F8-D979-4E4E-91BD-F0084BB0E80F}" destId="{C683B654-D87C-4826-A1CB-A21CF5DF2847}" srcOrd="8" destOrd="0" presId="urn:microsoft.com/office/officeart/2005/8/layout/radial2"/>
    <dgm:cxn modelId="{F3383946-9C48-4921-B68F-028CA27698A2}" type="presParOf" srcId="{C683B654-D87C-4826-A1CB-A21CF5DF2847}" destId="{84F8F595-6D35-449C-B5DC-BFC09B45388B}" srcOrd="0" destOrd="0" presId="urn:microsoft.com/office/officeart/2005/8/layout/radial2"/>
    <dgm:cxn modelId="{D113A9E4-D123-4090-B062-131632DA565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906926A4-2354-4803-B015-4E95CED70751}" type="presOf" srcId="{FDE8A625-387E-4EE2-B8E8-83CD0950996B}" destId="{344780A3-4E22-4AC7-96E7-76597ED41C7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402BEF5A-9457-4158-86CD-B19EAABFA8CD}"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25746AB3-F63B-45A4-8DF9-4BB60C007DE7}" type="presOf" srcId="{11900BBE-BBE6-4984-A165-4426BF82DB84}" destId="{6508C4CF-5DFF-464D-BFF0-4A67AE0272A2}" srcOrd="0" destOrd="0" presId="urn:microsoft.com/office/officeart/2005/8/layout/radial2"/>
    <dgm:cxn modelId="{A95545D4-6C00-48FE-9EB5-AA09150C4C6B}" type="presOf" srcId="{E9ACEA2A-A07F-45C3-9A98-FA79FC4643AE}" destId="{05814B23-D78E-49DD-89E4-CA2A5A29FDD3}" srcOrd="0" destOrd="0" presId="urn:microsoft.com/office/officeart/2005/8/layout/radial2"/>
    <dgm:cxn modelId="{708EE037-0ACC-46D8-9E11-C75F8848D634}" type="presOf" srcId="{45798F46-3EBF-43B1-B29E-147826FD4BA8}" destId="{F21BED64-83D9-43F1-842E-9540280B199C}"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BAA0ACA-8D79-45B3-9E49-B711D39B0083}" type="presOf" srcId="{F53A8526-0427-4B87-A8FC-0DC348E29B9D}" destId="{827FF335-4AE7-49D6-A257-0C65ED2BE857}" srcOrd="0" destOrd="0" presId="urn:microsoft.com/office/officeart/2005/8/layout/radial2"/>
    <dgm:cxn modelId="{3B3D1AD0-A9EF-48F3-BB9C-BC7D7F642AF5}"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7F38B996-7AE0-4737-9928-D854EBA6F9F4}" type="presOf" srcId="{189F2D02-4653-42FC-A6F4-C70741726470}" destId="{033E82BD-81D3-4BE5-B057-82D58CE53114}" srcOrd="0" destOrd="0" presId="urn:microsoft.com/office/officeart/2005/8/layout/radial2"/>
    <dgm:cxn modelId="{9765AC99-4774-430F-9E35-1F02135D7B17}" type="presOf" srcId="{2102FCCA-17DA-4806-AE07-E7557513B5CB}" destId="{39D97E68-5A1C-4F6A-B824-A08F65759B91}" srcOrd="0" destOrd="0" presId="urn:microsoft.com/office/officeart/2005/8/layout/radial2"/>
    <dgm:cxn modelId="{945C6CC5-F01E-481C-81F7-B6964820ADD2}" type="presParOf" srcId="{344780A3-4E22-4AC7-96E7-76597ED41C71}" destId="{FC0553F8-D979-4E4E-91BD-F0084BB0E80F}" srcOrd="0" destOrd="0" presId="urn:microsoft.com/office/officeart/2005/8/layout/radial2"/>
    <dgm:cxn modelId="{5E1D7F44-2BE2-404D-98C5-8E93179CEBD8}" type="presParOf" srcId="{FC0553F8-D979-4E4E-91BD-F0084BB0E80F}" destId="{A82E9B71-896C-4F47-BBC6-8AC87C10EE5C}" srcOrd="0" destOrd="0" presId="urn:microsoft.com/office/officeart/2005/8/layout/radial2"/>
    <dgm:cxn modelId="{4FA81658-A73E-4FD8-9467-F4AB02D6A029}" type="presParOf" srcId="{A82E9B71-896C-4F47-BBC6-8AC87C10EE5C}" destId="{40E9788B-0CF3-46A3-BE36-3BFBA89179B7}" srcOrd="0" destOrd="0" presId="urn:microsoft.com/office/officeart/2005/8/layout/radial2"/>
    <dgm:cxn modelId="{9617CD53-6A94-494D-BC98-3606C06C3E64}" type="presParOf" srcId="{A82E9B71-896C-4F47-BBC6-8AC87C10EE5C}" destId="{7D475CCF-EC8D-4EB5-BAFB-84BBC98788A7}" srcOrd="1" destOrd="0" presId="urn:microsoft.com/office/officeart/2005/8/layout/radial2"/>
    <dgm:cxn modelId="{05B05C06-7E28-46D4-8B8A-CAFC9C1588F4}" type="presParOf" srcId="{FC0553F8-D979-4E4E-91BD-F0084BB0E80F}" destId="{033E82BD-81D3-4BE5-B057-82D58CE53114}" srcOrd="1" destOrd="0" presId="urn:microsoft.com/office/officeart/2005/8/layout/radial2"/>
    <dgm:cxn modelId="{CA660F9C-DA92-4D80-9D90-73891F931E54}" type="presParOf" srcId="{FC0553F8-D979-4E4E-91BD-F0084BB0E80F}" destId="{5C74F24B-83E0-46DE-B4FC-5211C4B99E0D}" srcOrd="2" destOrd="0" presId="urn:microsoft.com/office/officeart/2005/8/layout/radial2"/>
    <dgm:cxn modelId="{992D0819-02C4-470D-A543-69B129E25DBE}" type="presParOf" srcId="{5C74F24B-83E0-46DE-B4FC-5211C4B99E0D}" destId="{39D97E68-5A1C-4F6A-B824-A08F65759B91}" srcOrd="0" destOrd="0" presId="urn:microsoft.com/office/officeart/2005/8/layout/radial2"/>
    <dgm:cxn modelId="{E27541FD-02B5-4563-B323-C50C750AB9A8}" type="presParOf" srcId="{5C74F24B-83E0-46DE-B4FC-5211C4B99E0D}" destId="{51515F04-9C5B-466E-A440-6DDFF91B793C}" srcOrd="1" destOrd="0" presId="urn:microsoft.com/office/officeart/2005/8/layout/radial2"/>
    <dgm:cxn modelId="{344C5E7A-BAC2-470E-8213-62756BB4B9D2}" type="presParOf" srcId="{FC0553F8-D979-4E4E-91BD-F0084BB0E80F}" destId="{F0A67A26-19F9-4055-BF2C-BB1BCAAC3733}" srcOrd="3" destOrd="0" presId="urn:microsoft.com/office/officeart/2005/8/layout/radial2"/>
    <dgm:cxn modelId="{B058B6DB-125D-4E32-ADB5-55CC82067DC4}" type="presParOf" srcId="{FC0553F8-D979-4E4E-91BD-F0084BB0E80F}" destId="{62CEEDD6-8D6E-4879-AC3D-1353B59CF5F4}" srcOrd="4" destOrd="0" presId="urn:microsoft.com/office/officeart/2005/8/layout/radial2"/>
    <dgm:cxn modelId="{A86CE67E-645C-492F-99D8-429D70E807D8}" type="presParOf" srcId="{62CEEDD6-8D6E-4879-AC3D-1353B59CF5F4}" destId="{F21BED64-83D9-43F1-842E-9540280B199C}" srcOrd="0" destOrd="0" presId="urn:microsoft.com/office/officeart/2005/8/layout/radial2"/>
    <dgm:cxn modelId="{56CF068B-19E4-4C78-BD7D-C9F27D7D4B08}" type="presParOf" srcId="{62CEEDD6-8D6E-4879-AC3D-1353B59CF5F4}" destId="{CEFA6CCA-C876-42B0-A94D-6C3F5943F6FE}" srcOrd="1" destOrd="0" presId="urn:microsoft.com/office/officeart/2005/8/layout/radial2"/>
    <dgm:cxn modelId="{A3EF0E6E-597E-43EB-953B-E17F59D64059}" type="presParOf" srcId="{FC0553F8-D979-4E4E-91BD-F0084BB0E80F}" destId="{05814B23-D78E-49DD-89E4-CA2A5A29FDD3}" srcOrd="5" destOrd="0" presId="urn:microsoft.com/office/officeart/2005/8/layout/radial2"/>
    <dgm:cxn modelId="{4D7875B4-40FC-4338-BFAD-82FD4829CD21}" type="presParOf" srcId="{FC0553F8-D979-4E4E-91BD-F0084BB0E80F}" destId="{6D3092E2-697B-45C2-8D54-21F5003D9598}" srcOrd="6" destOrd="0" presId="urn:microsoft.com/office/officeart/2005/8/layout/radial2"/>
    <dgm:cxn modelId="{B41D2B13-1865-44CD-89AF-444E4AB3C9C0}" type="presParOf" srcId="{6D3092E2-697B-45C2-8D54-21F5003D9598}" destId="{827FF335-4AE7-49D6-A257-0C65ED2BE857}" srcOrd="0" destOrd="0" presId="urn:microsoft.com/office/officeart/2005/8/layout/radial2"/>
    <dgm:cxn modelId="{23B66AD5-BFB8-41B0-8BC3-03503A0FF79A}" type="presParOf" srcId="{6D3092E2-697B-45C2-8D54-21F5003D9598}" destId="{21842CC8-7127-4763-8110-7EAD383A092A}" srcOrd="1" destOrd="0" presId="urn:microsoft.com/office/officeart/2005/8/layout/radial2"/>
    <dgm:cxn modelId="{0F40B769-809E-4967-94CA-63A4B8DF0C05}" type="presParOf" srcId="{FC0553F8-D979-4E4E-91BD-F0084BB0E80F}" destId="{6508C4CF-5DFF-464D-BFF0-4A67AE0272A2}" srcOrd="7" destOrd="0" presId="urn:microsoft.com/office/officeart/2005/8/layout/radial2"/>
    <dgm:cxn modelId="{3268EA1A-1A00-4546-AADA-11F93479E4C1}" type="presParOf" srcId="{FC0553F8-D979-4E4E-91BD-F0084BB0E80F}" destId="{C683B654-D87C-4826-A1CB-A21CF5DF2847}" srcOrd="8" destOrd="0" presId="urn:microsoft.com/office/officeart/2005/8/layout/radial2"/>
    <dgm:cxn modelId="{855A1B5E-D5D7-4390-968D-C990BC696A4F}" type="presParOf" srcId="{C683B654-D87C-4826-A1CB-A21CF5DF2847}" destId="{84F8F595-6D35-449C-B5DC-BFC09B45388B}" srcOrd="0" destOrd="0" presId="urn:microsoft.com/office/officeart/2005/8/layout/radial2"/>
    <dgm:cxn modelId="{82B770FD-CB24-4098-9E6E-9AE695E89BE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41EC7549-25BB-40B1-A125-CB26825EB22F}" type="presOf" srcId="{FCA1D316-51A7-4AF2-86E8-7465F07962DA}" destId="{F0A67A26-19F9-4055-BF2C-BB1BCAAC3733}" srcOrd="0" destOrd="0" presId="urn:microsoft.com/office/officeart/2005/8/layout/radial2"/>
    <dgm:cxn modelId="{C8D07AF4-FDA1-45D6-ABC8-BFED32D8DAC1}" type="presOf" srcId="{81358BA5-8EEA-4282-9D65-EE4DDAADEC79}" destId="{84F8F595-6D35-449C-B5DC-BFC09B45388B}" srcOrd="0" destOrd="0" presId="urn:microsoft.com/office/officeart/2005/8/layout/radial2"/>
    <dgm:cxn modelId="{5B0761FF-8DAA-4F53-B707-CF3CF8BC6C0D}" type="presOf" srcId="{F53A8526-0427-4B87-A8FC-0DC348E29B9D}" destId="{827FF335-4AE7-49D6-A257-0C65ED2BE857}" srcOrd="0" destOrd="0" presId="urn:microsoft.com/office/officeart/2005/8/layout/radial2"/>
    <dgm:cxn modelId="{53CF8CD2-11E4-45DC-867B-A73671A3FC0A}" type="presOf" srcId="{FDE8A625-387E-4EE2-B8E8-83CD0950996B}" destId="{344780A3-4E22-4AC7-96E7-76597ED41C71}"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49BA2EA1-86B7-4BDE-B867-50155D15EB5D}" type="presOf" srcId="{189F2D02-4653-42FC-A6F4-C70741726470}" destId="{033E82BD-81D3-4BE5-B057-82D58CE53114}" srcOrd="0" destOrd="0" presId="urn:microsoft.com/office/officeart/2005/8/layout/radial2"/>
    <dgm:cxn modelId="{FB897170-1BC1-4155-965A-FF0AAA931853}"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1BE33A09-CD13-4069-B067-BB5AABE7D5DF}" type="presOf" srcId="{11900BBE-BBE6-4984-A165-4426BF82DB84}" destId="{6508C4CF-5DFF-464D-BFF0-4A67AE0272A2}" srcOrd="0" destOrd="0" presId="urn:microsoft.com/office/officeart/2005/8/layout/radial2"/>
    <dgm:cxn modelId="{F124C713-5ED4-481A-8296-A14796ADF642}" type="presOf" srcId="{45798F46-3EBF-43B1-B29E-147826FD4BA8}" destId="{F21BED64-83D9-43F1-842E-9540280B199C}" srcOrd="0" destOrd="0" presId="urn:microsoft.com/office/officeart/2005/8/layout/radial2"/>
    <dgm:cxn modelId="{1FBE50EE-3AAA-4BEA-B3CF-D39EBD7E5FCE}" type="presOf" srcId="{E9ACEA2A-A07F-45C3-9A98-FA79FC4643AE}" destId="{05814B23-D78E-49DD-89E4-CA2A5A29FDD3}" srcOrd="0" destOrd="0" presId="urn:microsoft.com/office/officeart/2005/8/layout/radial2"/>
    <dgm:cxn modelId="{93B02847-2B2A-4A29-A36F-843E05D5554A}" type="presParOf" srcId="{344780A3-4E22-4AC7-96E7-76597ED41C71}" destId="{FC0553F8-D979-4E4E-91BD-F0084BB0E80F}" srcOrd="0" destOrd="0" presId="urn:microsoft.com/office/officeart/2005/8/layout/radial2"/>
    <dgm:cxn modelId="{129905B5-836B-4B4D-97FB-366084D14413}" type="presParOf" srcId="{FC0553F8-D979-4E4E-91BD-F0084BB0E80F}" destId="{A82E9B71-896C-4F47-BBC6-8AC87C10EE5C}" srcOrd="0" destOrd="0" presId="urn:microsoft.com/office/officeart/2005/8/layout/radial2"/>
    <dgm:cxn modelId="{60C72757-F887-4FA0-8103-C0CA7B0F70D9}" type="presParOf" srcId="{A82E9B71-896C-4F47-BBC6-8AC87C10EE5C}" destId="{40E9788B-0CF3-46A3-BE36-3BFBA89179B7}" srcOrd="0" destOrd="0" presId="urn:microsoft.com/office/officeart/2005/8/layout/radial2"/>
    <dgm:cxn modelId="{59AB654F-98FD-4C4A-B9CA-7D12EF5C15B9}" type="presParOf" srcId="{A82E9B71-896C-4F47-BBC6-8AC87C10EE5C}" destId="{7D475CCF-EC8D-4EB5-BAFB-84BBC98788A7}" srcOrd="1" destOrd="0" presId="urn:microsoft.com/office/officeart/2005/8/layout/radial2"/>
    <dgm:cxn modelId="{9443BDED-A658-43D8-B9AB-6BC5FC0F6007}" type="presParOf" srcId="{FC0553F8-D979-4E4E-91BD-F0084BB0E80F}" destId="{033E82BD-81D3-4BE5-B057-82D58CE53114}" srcOrd="1" destOrd="0" presId="urn:microsoft.com/office/officeart/2005/8/layout/radial2"/>
    <dgm:cxn modelId="{E905C57D-D8E8-468B-B1C7-8BBFAFFCAE98}" type="presParOf" srcId="{FC0553F8-D979-4E4E-91BD-F0084BB0E80F}" destId="{5C74F24B-83E0-46DE-B4FC-5211C4B99E0D}" srcOrd="2" destOrd="0" presId="urn:microsoft.com/office/officeart/2005/8/layout/radial2"/>
    <dgm:cxn modelId="{57E650BC-E361-4934-9475-311F2E0BAC9B}" type="presParOf" srcId="{5C74F24B-83E0-46DE-B4FC-5211C4B99E0D}" destId="{39D97E68-5A1C-4F6A-B824-A08F65759B91}" srcOrd="0" destOrd="0" presId="urn:microsoft.com/office/officeart/2005/8/layout/radial2"/>
    <dgm:cxn modelId="{84951C4D-E792-47A1-B0B5-FEC042B33B03}" type="presParOf" srcId="{5C74F24B-83E0-46DE-B4FC-5211C4B99E0D}" destId="{51515F04-9C5B-466E-A440-6DDFF91B793C}" srcOrd="1" destOrd="0" presId="urn:microsoft.com/office/officeart/2005/8/layout/radial2"/>
    <dgm:cxn modelId="{D3114019-AF2B-4F1A-BD8A-8DC895839948}" type="presParOf" srcId="{FC0553F8-D979-4E4E-91BD-F0084BB0E80F}" destId="{F0A67A26-19F9-4055-BF2C-BB1BCAAC3733}" srcOrd="3" destOrd="0" presId="urn:microsoft.com/office/officeart/2005/8/layout/radial2"/>
    <dgm:cxn modelId="{A592E848-5DAF-4E49-B9A1-270515A9D2C6}" type="presParOf" srcId="{FC0553F8-D979-4E4E-91BD-F0084BB0E80F}" destId="{62CEEDD6-8D6E-4879-AC3D-1353B59CF5F4}" srcOrd="4" destOrd="0" presId="urn:microsoft.com/office/officeart/2005/8/layout/radial2"/>
    <dgm:cxn modelId="{5BC04024-4648-4247-9033-B95479F8637E}" type="presParOf" srcId="{62CEEDD6-8D6E-4879-AC3D-1353B59CF5F4}" destId="{F21BED64-83D9-43F1-842E-9540280B199C}" srcOrd="0" destOrd="0" presId="urn:microsoft.com/office/officeart/2005/8/layout/radial2"/>
    <dgm:cxn modelId="{062800C2-C261-4E1E-9A44-A055485756D4}" type="presParOf" srcId="{62CEEDD6-8D6E-4879-AC3D-1353B59CF5F4}" destId="{CEFA6CCA-C876-42B0-A94D-6C3F5943F6FE}" srcOrd="1" destOrd="0" presId="urn:microsoft.com/office/officeart/2005/8/layout/radial2"/>
    <dgm:cxn modelId="{8D4933BC-3E17-4C29-AA32-E2F05CD5C295}" type="presParOf" srcId="{FC0553F8-D979-4E4E-91BD-F0084BB0E80F}" destId="{05814B23-D78E-49DD-89E4-CA2A5A29FDD3}" srcOrd="5" destOrd="0" presId="urn:microsoft.com/office/officeart/2005/8/layout/radial2"/>
    <dgm:cxn modelId="{756F3BF6-8B01-4606-82DA-5EF77BB85E22}" type="presParOf" srcId="{FC0553F8-D979-4E4E-91BD-F0084BB0E80F}" destId="{6D3092E2-697B-45C2-8D54-21F5003D9598}" srcOrd="6" destOrd="0" presId="urn:microsoft.com/office/officeart/2005/8/layout/radial2"/>
    <dgm:cxn modelId="{5BC5E4DC-5CDF-43D2-B183-EECA707C6888}" type="presParOf" srcId="{6D3092E2-697B-45C2-8D54-21F5003D9598}" destId="{827FF335-4AE7-49D6-A257-0C65ED2BE857}" srcOrd="0" destOrd="0" presId="urn:microsoft.com/office/officeart/2005/8/layout/radial2"/>
    <dgm:cxn modelId="{FA32E2D9-5ADA-47AA-A8CF-EF8E3EB382AA}" type="presParOf" srcId="{6D3092E2-697B-45C2-8D54-21F5003D9598}" destId="{21842CC8-7127-4763-8110-7EAD383A092A}" srcOrd="1" destOrd="0" presId="urn:microsoft.com/office/officeart/2005/8/layout/radial2"/>
    <dgm:cxn modelId="{D72531A3-D108-4FCB-BAD9-7D2FCF766932}" type="presParOf" srcId="{FC0553F8-D979-4E4E-91BD-F0084BB0E80F}" destId="{6508C4CF-5DFF-464D-BFF0-4A67AE0272A2}" srcOrd="7" destOrd="0" presId="urn:microsoft.com/office/officeart/2005/8/layout/radial2"/>
    <dgm:cxn modelId="{02A9DCFF-2EFB-4251-B720-BAE060C4AB48}" type="presParOf" srcId="{FC0553F8-D979-4E4E-91BD-F0084BB0E80F}" destId="{C683B654-D87C-4826-A1CB-A21CF5DF2847}" srcOrd="8" destOrd="0" presId="urn:microsoft.com/office/officeart/2005/8/layout/radial2"/>
    <dgm:cxn modelId="{37AE45B9-BB14-4E49-88CA-D21EA1106EAF}" type="presParOf" srcId="{C683B654-D87C-4826-A1CB-A21CF5DF2847}" destId="{84F8F595-6D35-449C-B5DC-BFC09B45388B}" srcOrd="0" destOrd="0" presId="urn:microsoft.com/office/officeart/2005/8/layout/radial2"/>
    <dgm:cxn modelId="{9DFE3183-AFF6-465E-8C97-BCF6E65B980A}"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arrow2">
  <dgm:title val=""/>
  <dgm:desc val=""/>
  <dgm:catLst>
    <dgm:cat type="process" pri="2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arrowDiagram">
    <dgm:varLst>
      <dgm:chMax val="5"/>
      <dgm:dir/>
      <dgm:resizeHandles val="exact"/>
    </dgm:varLst>
    <dgm:alg type="composite">
      <dgm:param type="ar" val="1.6"/>
    </dgm:alg>
    <dgm:shape xmlns:r="http://schemas.openxmlformats.org/officeDocument/2006/relationships" r:blip="">
      <dgm:adjLst/>
    </dgm:shape>
    <dgm:presOf/>
    <dgm:constrLst>
      <dgm:constr type="l" for="ch" forName="arrow"/>
      <dgm:constr type="t" for="ch" forName="arrow"/>
      <dgm:constr type="w" for="ch" forName="arrow" refType="w"/>
      <dgm:constr type="h" for="ch" forName="arrow" refType="h"/>
      <dgm:constr type="ctrX" for="ch" forName="arrowDiagram1" refType="w" fact="0.5"/>
      <dgm:constr type="ctrY" for="ch" forName="arrowDiagram1" refType="h" fact="0.5"/>
      <dgm:constr type="w" for="ch" forName="arrowDiagram1" refType="w"/>
      <dgm:constr type="h" for="ch" forName="arrowDiagram1" refType="h"/>
      <dgm:constr type="ctrX" for="ch" forName="arrowDiagram2" refType="w" fact="0.5"/>
      <dgm:constr type="ctrY" for="ch" forName="arrowDiagram2" refType="h" fact="0.5"/>
      <dgm:constr type="w" for="ch" forName="arrowDiagram2" refType="w"/>
      <dgm:constr type="h" for="ch" forName="arrowDiagram2" refType="h"/>
      <dgm:constr type="ctrX" for="ch" forName="arrowDiagram3" refType="w" fact="0.5"/>
      <dgm:constr type="ctrY" for="ch" forName="arrowDiagram3" refType="h" fact="0.5"/>
      <dgm:constr type="w" for="ch" forName="arrowDiagram3" refType="w"/>
      <dgm:constr type="h" for="ch" forName="arrowDiagram3" refType="h"/>
      <dgm:constr type="ctrX" for="ch" forName="arrowDiagram4" refType="w" fact="0.5"/>
      <dgm:constr type="ctrY" for="ch" forName="arrowDiagram4" refType="h" fact="0.5"/>
      <dgm:constr type="w" for="ch" forName="arrowDiagram4" refType="w"/>
      <dgm:constr type="h" for="ch" forName="arrowDiagram4" refType="h"/>
      <dgm:constr type="ctrX" for="ch" forName="arrowDiagram5" refType="w" fact="0.5"/>
      <dgm:constr type="ctrY" for="ch" forName="arrowDiagram5" refType="h" fact="0.5"/>
      <dgm:constr type="w" for="ch" forName="arrowDiagram5" refType="w"/>
      <dgm:constr type="h" for="ch" forName="arrowDiagram5" refType="h"/>
    </dgm:constrLst>
    <dgm:ruleLst/>
    <dgm:choose name="Name0">
      <dgm:if name="Name1" axis="ch" ptType="node" func="cnt" op="gte" val="1">
        <dgm:layoutNode name="arrow" styleLbl="bgShp">
          <dgm:alg type="sp"/>
          <dgm:shape xmlns:r="http://schemas.openxmlformats.org/officeDocument/2006/relationships" type="swooshArrow" r:blip="">
            <dgm:adjLst>
              <dgm:adj idx="2" val="0.25"/>
            </dgm:adjLst>
          </dgm:shape>
          <dgm:presOf/>
          <dgm:constrLst/>
          <dgm:ruleLst/>
        </dgm:layoutNode>
        <dgm:choose name="Name2">
          <dgm:if name="Name3" axis="ch" ptType="node" func="cnt" op="lt" val="1"/>
          <dgm:if name="Name4" axis="ch" ptType="node" func="cnt" op="equ" val="1">
            <dgm:layoutNode name="arrowDiagram1">
              <dgm:varLst>
                <dgm:bulletEnabled val="1"/>
              </dgm:varLst>
              <dgm:alg type="composite">
                <dgm:param type="vertAlign" val="none"/>
                <dgm:param type="horzAlign" val="none"/>
              </dgm:alg>
              <dgm:shape xmlns:r="http://schemas.openxmlformats.org/officeDocument/2006/relationships" r:blip="">
                <dgm:adjLst/>
              </dgm:shape>
              <dgm:presOf/>
              <dgm:constrLst>
                <dgm:constr type="ctrX" for="ch" forName="bullet1" refType="w" fact="0.8"/>
                <dgm:constr type="ctrY" for="ch" forName="bullet1" refType="h" fact="0.262"/>
                <dgm:constr type="w" for="ch" forName="bullet1" refType="w" fact="0.074"/>
                <dgm:constr type="h" for="ch" forName="bullet1" refType="w" refFor="ch" refForName="bullet1"/>
                <dgm:constr type="r" for="ch" forName="textBox1" refType="ctrX" refFor="ch" refForName="bullet1"/>
                <dgm:constr type="t" for="ch" forName="textBox1" refType="ctrY" refFor="ch" refForName="bullet1"/>
                <dgm:constr type="w" for="ch" forName="textBox1" refType="w" fact="0.4"/>
                <dgm:constr type="h" for="ch" forName="textBox1" refType="h" fact="0.738"/>
                <dgm:constr type="userA" refType="h" refFor="ch" refForName="bullet1" fact="0.53"/>
                <dgm:constr type="rMarg" for="ch" forName="textBox1" refType="userA" fact="2.834"/>
                <dgm:constr type="primFontSz" for="ch" ptType="node" op="equ" val="65"/>
              </dgm:constrLst>
              <dgm:ruleLst/>
              <dgm:forEach name="Name5" axis="ch" ptType="node" cnt="1">
                <dgm:layoutNode name="bullet1" styleLbl="node1">
                  <dgm:alg type="sp"/>
                  <dgm:shape xmlns:r="http://schemas.openxmlformats.org/officeDocument/2006/relationships" type="ellipse" r:blip="">
                    <dgm:adjLst/>
                  </dgm:shape>
                  <dgm:presOf/>
                  <dgm:constrLst/>
                  <dgm:ruleLst/>
                </dgm:layoutNode>
                <dgm:layoutNode name="textBox1" styleLbl="revTx">
                  <dgm:varLst>
                    <dgm:bulletEnabled val="1"/>
                  </dgm:varLst>
                  <dgm:alg type="tx">
                    <dgm:param type="txAnchorVert" val="t"/>
                    <dgm:param type="parTxLTRAlign" val="r"/>
                    <dgm:param type="parTxRTLAlign" val="r"/>
                  </dgm:alg>
                  <dgm:shape xmlns:r="http://schemas.openxmlformats.org/officeDocument/2006/relationships" type="round2DiagRect" r:blip="">
                    <dgm:adjLst/>
                  </dgm:shape>
                  <dgm:presOf axis="desOrSelf" ptType="node"/>
                  <dgm:constrLst>
                    <dgm:constr type="lMarg"/>
                    <dgm:constr type="tMarg"/>
                    <dgm:constr type="bMarg"/>
                  </dgm:constrLst>
                  <dgm:ruleLst>
                    <dgm:rule type="primFontSz" val="5" fact="NaN" max="NaN"/>
                  </dgm:ruleLst>
                </dgm:layoutNode>
              </dgm:forEach>
            </dgm:layoutNode>
          </dgm:if>
          <dgm:if name="Name6" axis="ch" ptType="node" func="cnt" op="equ" val="2">
            <dgm:layoutNode name="arrowDiagram2">
              <dgm:alg type="composite">
                <dgm:param type="vertAlign" val="none"/>
                <dgm:param type="horzAlign" val="none"/>
              </dgm:alg>
              <dgm:shape xmlns:r="http://schemas.openxmlformats.org/officeDocument/2006/relationships" r:blip="">
                <dgm:adjLst/>
              </dgm:shape>
              <dgm:presOf/>
              <dgm:choose name="Name7">
                <dgm:if name="Name8" func="var" arg="dir" op="equ" val="norm">
                  <dgm:constrLst>
                    <dgm:constr type="ctrX" for="ch" forName="bullet2a" refType="w" fact="0.25"/>
                    <dgm:constr type="ctrY" for="ch" forName="bullet2a" refType="h" fact="0.573"/>
                    <dgm:constr type="w" for="ch" forName="bullet2a" refType="w" fact="0.035"/>
                    <dgm:constr type="h" for="ch" forName="bullet2a" refType="w" refFor="ch" refForName="bullet2a"/>
                    <dgm:constr type="l" for="ch" forName="textBox2a" refType="ctrX" refFor="ch" refForName="bullet2a"/>
                    <dgm:constr type="t" for="ch" forName="textBox2a" refType="ctrY" refFor="ch" refForName="bullet2a"/>
                    <dgm:constr type="w" for="ch" forName="textBox2a" refType="w" fact="0.325"/>
                    <dgm:constr type="h" for="ch" forName="textBox2a" refType="h" fact="0.427"/>
                    <dgm:constr type="userA" refType="h" refFor="ch" refForName="bullet2a" fact="0.53"/>
                    <dgm:constr type="l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l" for="ch" forName="textBox2b" refType="ctrX" refFor="ch" refForName="bullet2b"/>
                    <dgm:constr type="t" for="ch" forName="textBox2b" refType="ctrY" refFor="ch" refForName="bullet2b"/>
                    <dgm:constr type="w" for="ch" forName="textBox2b" refType="w" fact="0.325"/>
                    <dgm:constr type="h" for="ch" forName="textBox2b" refType="h" fact="0.662"/>
                    <dgm:constr type="userB" refType="h" refFor="ch" refForName="bullet2b" fact="0.53"/>
                    <dgm:constr type="lMarg" for="ch" forName="textBox2b" refType="userB" fact="2.834"/>
                    <dgm:constr type="primFontSz" for="ch" ptType="node" op="equ" val="65"/>
                  </dgm:constrLst>
                </dgm:if>
                <dgm:else name="Name9">
                  <dgm:constrLst>
                    <dgm:constr type="ctrX" for="ch" forName="bullet2a" refType="w" fact="0.25"/>
                    <dgm:constr type="ctrY" for="ch" forName="bullet2a" refType="h" fact="0.573"/>
                    <dgm:constr type="w" for="ch" forName="bullet2a" refType="w" fact="0.035"/>
                    <dgm:constr type="h" for="ch" forName="bullet2a" refType="w" refFor="ch" refForName="bullet2a"/>
                    <dgm:constr type="r" for="ch" forName="textBox2a" refType="ctrX" refFor="ch" refForName="bullet2a"/>
                    <dgm:constr type="b" for="ch" forName="textBox2a" refType="ctrY" refFor="ch" refForName="bullet2a"/>
                    <dgm:constr type="w" for="ch" forName="textBox2a" refType="w" fact="0.25"/>
                    <dgm:constr type="h" for="ch" forName="textBox2a" refType="h" fact="0.573"/>
                    <dgm:constr type="userA" refType="h" refFor="ch" refForName="bullet2a" fact="0.53"/>
                    <dgm:constr type="r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r" for="ch" forName="textBox2b" refType="ctrX" refFor="ch" refForName="bullet2b"/>
                    <dgm:constr type="b" for="ch" forName="textBox2b" refType="ctrY" refFor="ch" refForName="bullet2b"/>
                    <dgm:constr type="w" for="ch" forName="textBox2b" refType="w" fact="0.28"/>
                    <dgm:constr type="h" for="ch" forName="textBox2b" refType="h" fact="0.338"/>
                    <dgm:constr type="userB" refType="h" refFor="ch" refForName="bullet2b" fact="0.53"/>
                    <dgm:constr type="rMarg" for="ch" forName="textBox2b" refType="userB" fact="2.834"/>
                    <dgm:constr type="primFontSz" for="ch" ptType="node" op="equ" val="65"/>
                  </dgm:constrLst>
                </dgm:else>
              </dgm:choose>
              <dgm:ruleLst/>
              <dgm:forEach name="Name10" axis="ch" ptType="node" cnt="1">
                <dgm:layoutNode name="bullet2a" styleLbl="node1">
                  <dgm:alg type="sp"/>
                  <dgm:shape xmlns:r="http://schemas.openxmlformats.org/officeDocument/2006/relationships" type="ellipse" r:blip="">
                    <dgm:adjLst/>
                  </dgm:shape>
                  <dgm:presOf/>
                  <dgm:constrLst/>
                  <dgm:ruleLst/>
                </dgm:layoutNode>
                <dgm:layoutNode name="textBox2a" styleLbl="revTx">
                  <dgm:varLst>
                    <dgm:bulletEnabled val="1"/>
                  </dgm:varLst>
                  <dgm:choose name="Name11">
                    <dgm:if name="Name12" func="var" arg="dir" op="equ" val="norm">
                      <dgm:choose name="Name13">
                        <dgm:if name="Name14" axis="root des" ptType="all node" func="maxDepth" op="gt" val="1">
                          <dgm:alg type="tx">
                            <dgm:param type="txAnchorVert" val="t"/>
                            <dgm:param type="parTxLTRAlign" val="l"/>
                            <dgm:param type="parTxRTLAlign" val="r"/>
                          </dgm:alg>
                        </dgm:if>
                        <dgm:else name="Name15">
                          <dgm:alg type="tx">
                            <dgm:param type="txAnchorVert" val="t"/>
                            <dgm:param type="parTxLTRAlign" val="l"/>
                            <dgm:param type="parTxRTLAlign" val="l"/>
                          </dgm:alg>
                        </dgm:else>
                      </dgm:choose>
                    </dgm:if>
                    <dgm:else name="Name16">
                      <dgm:choose name="Name17">
                        <dgm:if name="Name18" axis="root des" ptType="all node" func="maxDepth" op="gt" val="1">
                          <dgm:alg type="tx">
                            <dgm:param type="txAnchorVert" val="b"/>
                            <dgm:param type="txAnchorVertCh" val="b"/>
                            <dgm:param type="parTxLTRAlign" val="l"/>
                            <dgm:param type="parTxRTLAlign" val="r"/>
                          </dgm:alg>
                        </dgm:if>
                        <dgm:else name="Name1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
                    <dgm:if name="Name21" func="var" arg="dir" op="equ" val="norm">
                      <dgm:constrLst>
                        <dgm:constr type="rMarg"/>
                        <dgm:constr type="tMarg"/>
                        <dgm:constr type="bMarg"/>
                      </dgm:constrLst>
                    </dgm:if>
                    <dgm:else name="Name22">
                      <dgm:constrLst>
                        <dgm:constr type="lMarg"/>
                        <dgm:constr type="tMarg"/>
                        <dgm:constr type="bMarg"/>
                      </dgm:constrLst>
                    </dgm:else>
                  </dgm:choose>
                  <dgm:ruleLst>
                    <dgm:rule type="primFontSz" val="5" fact="NaN" max="NaN"/>
                  </dgm:ruleLst>
                </dgm:layoutNode>
              </dgm:forEach>
              <dgm:forEach name="Name23" axis="ch" ptType="node" st="2" cnt="1">
                <dgm:layoutNode name="bullet2b" styleLbl="node1">
                  <dgm:alg type="sp"/>
                  <dgm:shape xmlns:r="http://schemas.openxmlformats.org/officeDocument/2006/relationships" type="ellipse" r:blip="">
                    <dgm:adjLst/>
                  </dgm:shape>
                  <dgm:presOf/>
                  <dgm:constrLst/>
                  <dgm:ruleLst/>
                </dgm:layoutNode>
                <dgm:layoutNode name="textBox2b" styleLbl="revTx">
                  <dgm:varLst>
                    <dgm:bulletEnabled val="1"/>
                  </dgm:varLst>
                  <dgm:choose name="Name24">
                    <dgm:if name="Name25" func="var" arg="dir" op="equ" val="norm">
                      <dgm:choose name="Name26">
                        <dgm:if name="Name27" axis="root des" ptType="all node" func="maxDepth" op="gt" val="1">
                          <dgm:alg type="tx">
                            <dgm:param type="txAnchorVert" val="t"/>
                            <dgm:param type="parTxLTRAlign" val="l"/>
                            <dgm:param type="parTxRTLAlign" val="r"/>
                          </dgm:alg>
                        </dgm:if>
                        <dgm:else name="Name28">
                          <dgm:alg type="tx">
                            <dgm:param type="txAnchorVert" val="t"/>
                            <dgm:param type="parTxLTRAlign" val="l"/>
                            <dgm:param type="parTxRTLAlign" val="l"/>
                          </dgm:alg>
                        </dgm:else>
                      </dgm:choose>
                    </dgm:if>
                    <dgm:else name="Name29">
                      <dgm:choose name="Name30">
                        <dgm:if name="Name31" axis="root des" ptType="all node" func="maxDepth" op="gt" val="1">
                          <dgm:alg type="tx">
                            <dgm:param type="txAnchorVert" val="b"/>
                            <dgm:param type="txAnchorVertCh" val="b"/>
                            <dgm:param type="parTxLTRAlign" val="l"/>
                            <dgm:param type="parTxRTLAlign" val="r"/>
                          </dgm:alg>
                        </dgm:if>
                        <dgm:else name="Name3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33">
                    <dgm:if name="Name34" func="var" arg="dir" op="equ" val="norm">
                      <dgm:constrLst>
                        <dgm:constr type="rMarg"/>
                        <dgm:constr type="tMarg"/>
                        <dgm:constr type="bMarg"/>
                      </dgm:constrLst>
                    </dgm:if>
                    <dgm:else name="Name35">
                      <dgm:constrLst>
                        <dgm:constr type="lMarg"/>
                        <dgm:constr type="tMarg"/>
                        <dgm:constr type="bMarg"/>
                      </dgm:constrLst>
                    </dgm:else>
                  </dgm:choose>
                  <dgm:ruleLst>
                    <dgm:rule type="primFontSz" val="5" fact="NaN" max="NaN"/>
                  </dgm:ruleLst>
                </dgm:layoutNode>
              </dgm:forEach>
            </dgm:layoutNode>
          </dgm:if>
          <dgm:if name="Name36" axis="ch" ptType="node" func="cnt" op="equ" val="3">
            <dgm:layoutNode name="arrowDiagram3">
              <dgm:alg type="composite">
                <dgm:param type="vertAlign" val="none"/>
                <dgm:param type="horzAlign" val="none"/>
              </dgm:alg>
              <dgm:shape xmlns:r="http://schemas.openxmlformats.org/officeDocument/2006/relationships" r:blip="">
                <dgm:adjLst/>
              </dgm:shape>
              <dgm:presOf/>
              <dgm:choose name="Name37">
                <dgm:if name="Name38" func="var" arg="dir" op="equ" val="norm">
                  <dgm:constrLst>
                    <dgm:constr type="ctrX" for="ch" forName="bullet3a" refType="w" fact="0.14"/>
                    <dgm:constr type="ctrY" for="ch" forName="bullet3a" refType="h" fact="0.711"/>
                    <dgm:constr type="w" for="ch" forName="bullet3a" refType="w" fact="0.026"/>
                    <dgm:constr type="h" for="ch" forName="bullet3a" refType="w" refFor="ch" refForName="bullet3a"/>
                    <dgm:constr type="l" for="ch" forName="textBox3a" refType="ctrX" refFor="ch" refForName="bullet3a"/>
                    <dgm:constr type="t" for="ch" forName="textBox3a" refType="ctrY" refFor="ch" refForName="bullet3a"/>
                    <dgm:constr type="w" for="ch" forName="textBox3a" refType="w" fact="0.233"/>
                    <dgm:constr type="h" for="ch" forName="textBox3a" refType="h" fact="0.289"/>
                    <dgm:constr type="userA" refType="h" refFor="ch" refForName="bullet3a" fact="0.53"/>
                    <dgm:constr type="l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l" for="ch" forName="textBox3b" refType="ctrX" refFor="ch" refForName="bullet3b"/>
                    <dgm:constr type="t" for="ch" forName="textBox3b" refType="ctrY" refFor="ch" refForName="bullet3b"/>
                    <dgm:constr type="w" for="ch" forName="textBox3b" refType="w" fact="0.24"/>
                    <dgm:constr type="h" for="ch" forName="textBox3b" refType="h" fact="0.544"/>
                    <dgm:constr type="userB" refType="h" refFor="ch" refForName="bullet3b" fact="0.53"/>
                    <dgm:constr type="l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l" for="ch" forName="textBox3c" refType="ctrX" refFor="ch" refForName="bullet3c"/>
                    <dgm:constr type="t" for="ch" forName="textBox3c" refType="ctrY" refFor="ch" refForName="bullet3c"/>
                    <dgm:constr type="w" for="ch" forName="textBox3c" refType="w" fact="0.24"/>
                    <dgm:constr type="h" for="ch" forName="textBox3c" refType="h" fact="0.695"/>
                    <dgm:constr type="userC" refType="h" refFor="ch" refForName="bullet3c" fact="0.53"/>
                    <dgm:constr type="lMarg" for="ch" forName="textBox3c" refType="userC" fact="2.834"/>
                    <dgm:constr type="primFontSz" for="ch" ptType="node" op="equ" val="65"/>
                  </dgm:constrLst>
                </dgm:if>
                <dgm:else name="Name39">
                  <dgm:constrLst>
                    <dgm:constr type="ctrX" for="ch" forName="bullet3a" refType="w" fact="0.14"/>
                    <dgm:constr type="ctrY" for="ch" forName="bullet3a" refType="h" fact="0.711"/>
                    <dgm:constr type="w" for="ch" forName="bullet3a" refType="w" fact="0.026"/>
                    <dgm:constr type="h" for="ch" forName="bullet3a" refType="w" refFor="ch" refForName="bullet3a"/>
                    <dgm:constr type="r" for="ch" forName="textBox3a" refType="ctrX" refFor="ch" refForName="bullet3a"/>
                    <dgm:constr type="b" for="ch" forName="textBox3a" refType="ctrY" refFor="ch" refForName="bullet3a"/>
                    <dgm:constr type="w" for="ch" forName="textBox3a" refType="w" fact="0.14"/>
                    <dgm:constr type="h" for="ch" forName="textBox3a" refType="h" fact="0.711"/>
                    <dgm:constr type="userA" refType="h" refFor="ch" refForName="bullet3a" fact="0.53"/>
                    <dgm:constr type="r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r" for="ch" forName="textBox3b" refType="ctrX" refFor="ch" refForName="bullet3b"/>
                    <dgm:constr type="b" for="ch" forName="textBox3b" refType="ctrY" refFor="ch" refForName="bullet3b"/>
                    <dgm:constr type="w" for="ch" forName="textBox3b" refType="w" fact="0.24"/>
                    <dgm:constr type="h" for="ch" forName="textBox3b" refType="h" fact="0.456"/>
                    <dgm:constr type="userB" refType="h" refFor="ch" refForName="bullet3b" fact="0.53"/>
                    <dgm:constr type="r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r" for="ch" forName="textBox3c" refType="ctrX" refFor="ch" refForName="bullet3c"/>
                    <dgm:constr type="b" for="ch" forName="textBox3c" refType="ctrY" refFor="ch" refForName="bullet3c"/>
                    <dgm:constr type="w" for="ch" forName="textBox3c" refType="w" fact="0.24"/>
                    <dgm:constr type="h" for="ch" forName="textBox3c" refType="h" fact="0.305"/>
                    <dgm:constr type="userC" refType="h" refFor="ch" refForName="bullet3c" fact="0.53"/>
                    <dgm:constr type="rMarg" for="ch" forName="textBox3c" refType="userC" fact="2.834"/>
                    <dgm:constr type="primFontSz" for="ch" ptType="node" op="equ" val="65"/>
                  </dgm:constrLst>
                </dgm:else>
              </dgm:choose>
              <dgm:ruleLst/>
              <dgm:forEach name="Name40" axis="ch" ptType="node" cnt="1">
                <dgm:layoutNode name="bullet3a" styleLbl="node1">
                  <dgm:alg type="sp"/>
                  <dgm:shape xmlns:r="http://schemas.openxmlformats.org/officeDocument/2006/relationships" type="ellipse" r:blip="">
                    <dgm:adjLst/>
                  </dgm:shape>
                  <dgm:presOf/>
                  <dgm:constrLst/>
                  <dgm:ruleLst/>
                </dgm:layoutNode>
                <dgm:layoutNode name="textBox3a" styleLbl="revTx">
                  <dgm:varLst>
                    <dgm:bulletEnabled val="1"/>
                  </dgm:varLst>
                  <dgm:choose name="Name41">
                    <dgm:if name="Name42" func="var" arg="dir" op="equ" val="norm">
                      <dgm:choose name="Name43">
                        <dgm:if name="Name44" axis="root des" ptType="all node" func="maxDepth" op="gt" val="1">
                          <dgm:alg type="tx">
                            <dgm:param type="txAnchorVert" val="t"/>
                            <dgm:param type="parTxLTRAlign" val="l"/>
                            <dgm:param type="parTxRTLAlign" val="r"/>
                          </dgm:alg>
                        </dgm:if>
                        <dgm:else name="Name45">
                          <dgm:alg type="tx">
                            <dgm:param type="txAnchorVert" val="t"/>
                            <dgm:param type="parTxLTRAlign" val="l"/>
                            <dgm:param type="parTxRTLAlign" val="l"/>
                          </dgm:alg>
                        </dgm:else>
                      </dgm:choose>
                    </dgm:if>
                    <dgm:else name="Name46">
                      <dgm:choose name="Name47">
                        <dgm:if name="Name48" axis="root des" ptType="all node" func="maxDepth" op="gt" val="1">
                          <dgm:alg type="tx">
                            <dgm:param type="txAnchorVert" val="b"/>
                            <dgm:param type="txAnchorVertCh" val="b"/>
                            <dgm:param type="parTxLTRAlign" val="l"/>
                            <dgm:param type="parTxRTLAlign" val="r"/>
                          </dgm:alg>
                        </dgm:if>
                        <dgm:else name="Name4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50">
                    <dgm:if name="Name51" func="var" arg="dir" op="equ" val="norm">
                      <dgm:constrLst>
                        <dgm:constr type="rMarg"/>
                        <dgm:constr type="tMarg"/>
                        <dgm:constr type="bMarg"/>
                      </dgm:constrLst>
                    </dgm:if>
                    <dgm:else name="Name52">
                      <dgm:constrLst>
                        <dgm:constr type="lMarg"/>
                        <dgm:constr type="tMarg"/>
                        <dgm:constr type="bMarg"/>
                      </dgm:constrLst>
                    </dgm:else>
                  </dgm:choose>
                  <dgm:ruleLst>
                    <dgm:rule type="primFontSz" val="5" fact="NaN" max="NaN"/>
                  </dgm:ruleLst>
                </dgm:layoutNode>
              </dgm:forEach>
              <dgm:forEach name="Name53" axis="ch" ptType="node" st="2" cnt="1">
                <dgm:layoutNode name="bullet3b" styleLbl="node1">
                  <dgm:alg type="sp"/>
                  <dgm:shape xmlns:r="http://schemas.openxmlformats.org/officeDocument/2006/relationships" type="ellipse" r:blip="">
                    <dgm:adjLst/>
                  </dgm:shape>
                  <dgm:presOf/>
                  <dgm:constrLst/>
                  <dgm:ruleLst/>
                </dgm:layoutNode>
                <dgm:layoutNode name="textBox3b" styleLbl="revTx">
                  <dgm:varLst>
                    <dgm:bulletEnabled val="1"/>
                  </dgm:varLst>
                  <dgm:choose name="Name54">
                    <dgm:if name="Name55" func="var" arg="dir" op="equ" val="norm">
                      <dgm:choose name="Name56">
                        <dgm:if name="Name57" axis="root des" ptType="all node" func="maxDepth" op="gt" val="1">
                          <dgm:alg type="tx">
                            <dgm:param type="txAnchorVert" val="t"/>
                            <dgm:param type="parTxLTRAlign" val="l"/>
                            <dgm:param type="parTxRTLAlign" val="r"/>
                          </dgm:alg>
                        </dgm:if>
                        <dgm:else name="Name58">
                          <dgm:alg type="tx">
                            <dgm:param type="txAnchorVert" val="t"/>
                            <dgm:param type="parTxLTRAlign" val="l"/>
                            <dgm:param type="parTxRTLAlign" val="l"/>
                          </dgm:alg>
                        </dgm:else>
                      </dgm:choose>
                    </dgm:if>
                    <dgm:else name="Name59">
                      <dgm:choose name="Name60">
                        <dgm:if name="Name61" axis="root des" ptType="all node" func="maxDepth" op="gt" val="1">
                          <dgm:alg type="tx">
                            <dgm:param type="txAnchorVert" val="b"/>
                            <dgm:param type="txAnchorVertCh" val="b"/>
                            <dgm:param type="parTxLTRAlign" val="l"/>
                            <dgm:param type="parTxRTLAlign" val="r"/>
                          </dgm:alg>
                        </dgm:if>
                        <dgm:else name="Name6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63">
                    <dgm:if name="Name64" func="var" arg="dir" op="equ" val="norm">
                      <dgm:constrLst>
                        <dgm:constr type="rMarg"/>
                        <dgm:constr type="tMarg"/>
                        <dgm:constr type="bMarg"/>
                      </dgm:constrLst>
                    </dgm:if>
                    <dgm:else name="Name65">
                      <dgm:constrLst>
                        <dgm:constr type="lMarg"/>
                        <dgm:constr type="tMarg"/>
                        <dgm:constr type="bMarg"/>
                      </dgm:constrLst>
                    </dgm:else>
                  </dgm:choose>
                  <dgm:ruleLst>
                    <dgm:rule type="primFontSz" val="5" fact="NaN" max="NaN"/>
                  </dgm:ruleLst>
                </dgm:layoutNode>
              </dgm:forEach>
              <dgm:forEach name="Name66" axis="ch" ptType="node" st="3" cnt="1">
                <dgm:layoutNode name="bullet3c" styleLbl="node1">
                  <dgm:alg type="sp"/>
                  <dgm:shape xmlns:r="http://schemas.openxmlformats.org/officeDocument/2006/relationships" type="ellipse" r:blip="">
                    <dgm:adjLst/>
                  </dgm:shape>
                  <dgm:presOf/>
                  <dgm:constrLst/>
                  <dgm:ruleLst/>
                </dgm:layoutNode>
                <dgm:layoutNode name="textBox3c" styleLbl="revTx">
                  <dgm:varLst>
                    <dgm:bulletEnabled val="1"/>
                  </dgm:varLst>
                  <dgm:choose name="Name67">
                    <dgm:if name="Name68" func="var" arg="dir" op="equ" val="norm">
                      <dgm:choose name="Name69">
                        <dgm:if name="Name70" axis="root des" ptType="all node" func="maxDepth" op="gt" val="1">
                          <dgm:alg type="tx">
                            <dgm:param type="txAnchorVert" val="t"/>
                            <dgm:param type="parTxLTRAlign" val="l"/>
                            <dgm:param type="parTxRTLAlign" val="r"/>
                          </dgm:alg>
                        </dgm:if>
                        <dgm:else name="Name71">
                          <dgm:alg type="tx">
                            <dgm:param type="txAnchorVert" val="t"/>
                            <dgm:param type="parTxLTRAlign" val="l"/>
                            <dgm:param type="parTxRTLAlign" val="l"/>
                          </dgm:alg>
                        </dgm:else>
                      </dgm:choose>
                    </dgm:if>
                    <dgm:else name="Name72">
                      <dgm:choose name="Name73">
                        <dgm:if name="Name74" axis="root des" ptType="all node" func="maxDepth" op="gt" val="1">
                          <dgm:alg type="tx">
                            <dgm:param type="txAnchorVert" val="b"/>
                            <dgm:param type="txAnchorVertCh" val="b"/>
                            <dgm:param type="parTxLTRAlign" val="l"/>
                            <dgm:param type="parTxRTLAlign" val="r"/>
                          </dgm:alg>
                        </dgm:if>
                        <dgm:else name="Name7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76">
                    <dgm:if name="Name77" func="var" arg="dir" op="equ" val="norm">
                      <dgm:constrLst>
                        <dgm:constr type="rMarg"/>
                        <dgm:constr type="tMarg"/>
                        <dgm:constr type="bMarg"/>
                      </dgm:constrLst>
                    </dgm:if>
                    <dgm:else name="Name78">
                      <dgm:constrLst>
                        <dgm:constr type="lMarg"/>
                        <dgm:constr type="tMarg"/>
                        <dgm:constr type="bMarg"/>
                      </dgm:constrLst>
                    </dgm:else>
                  </dgm:choose>
                  <dgm:ruleLst>
                    <dgm:rule type="primFontSz" val="5" fact="NaN" max="NaN"/>
                  </dgm:ruleLst>
                </dgm:layoutNode>
              </dgm:forEach>
            </dgm:layoutNode>
          </dgm:if>
          <dgm:if name="Name79" axis="ch" ptType="node" func="cnt" op="equ" val="4">
            <dgm:layoutNode name="arrowDiagram4">
              <dgm:alg type="composite">
                <dgm:param type="vertAlign" val="none"/>
                <dgm:param type="horzAlign" val="none"/>
              </dgm:alg>
              <dgm:shape xmlns:r="http://schemas.openxmlformats.org/officeDocument/2006/relationships" r:blip="">
                <dgm:adjLst/>
              </dgm:shape>
              <dgm:presOf/>
              <dgm:choose name="Name80">
                <dgm:if name="Name81" func="var" arg="dir" op="equ" val="norm">
                  <dgm:constrLst>
                    <dgm:constr type="ctrX" for="ch" forName="bullet4a" refType="w" fact="0.11"/>
                    <dgm:constr type="ctrY" for="ch" forName="bullet4a" refType="h" fact="0.762"/>
                    <dgm:constr type="w" for="ch" forName="bullet4a" refType="w" fact="0.023"/>
                    <dgm:constr type="h" for="ch" forName="bullet4a" refType="w" refFor="ch" refForName="bullet4a"/>
                    <dgm:constr type="l" for="ch" forName="textBox4a" refType="ctrX" refFor="ch" refForName="bullet4a"/>
                    <dgm:constr type="t" for="ch" forName="textBox4a" refType="ctrY" refFor="ch" refForName="bullet4a"/>
                    <dgm:constr type="w" for="ch" forName="textBox4a" refType="w" fact="0.171"/>
                    <dgm:constr type="h" for="ch" forName="textBox4a" refType="h" fact="0.238"/>
                    <dgm:constr type="userA" refType="h" refFor="ch" refForName="bullet4a" fact="0.53"/>
                    <dgm:constr type="l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l" for="ch" forName="textBox4b" refType="ctrX" refFor="ch" refForName="bullet4b"/>
                    <dgm:constr type="t" for="ch" forName="textBox4b" refType="ctrY" refFor="ch" refForName="bullet4b"/>
                    <dgm:constr type="w" for="ch" forName="textBox4b" refType="w" fact="0.21"/>
                    <dgm:constr type="h" for="ch" forName="textBox4b" refType="h" fact="0.457"/>
                    <dgm:constr type="userB" refType="h" refFor="ch" refForName="bullet4b" fact="0.53"/>
                    <dgm:constr type="l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l" for="ch" forName="textBox4c" refType="ctrX" refFor="ch" refForName="bullet4c"/>
                    <dgm:constr type="t" for="ch" forName="textBox4c" refType="ctrY" refFor="ch" refForName="bullet4c"/>
                    <dgm:constr type="w" for="ch" forName="textBox4c" refType="w" fact="0.21"/>
                    <dgm:constr type="h" for="ch" forName="textBox4c" refType="h" fact="0.618"/>
                    <dgm:constr type="userC" refType="h" refFor="ch" refForName="bullet4c" fact="0.53"/>
                    <dgm:constr type="l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l" for="ch" forName="textBox4d" refType="ctrX" refFor="ch" refForName="bullet4d"/>
                    <dgm:constr type="t" for="ch" forName="textBox4d" refType="ctrY" refFor="ch" refForName="bullet4d"/>
                    <dgm:constr type="w" for="ch" forName="textBox4d" refType="w" fact="0.21"/>
                    <dgm:constr type="h" for="ch" forName="textBox4d" refType="h" fact="0.717"/>
                    <dgm:constr type="userD" refType="h" refFor="ch" refForName="bullet4d" fact="0.53"/>
                    <dgm:constr type="lMarg" for="ch" forName="textBox4d" refType="userD" fact="2.834"/>
                    <dgm:constr type="primFontSz" for="ch" ptType="node" op="equ" val="65"/>
                  </dgm:constrLst>
                </dgm:if>
                <dgm:else name="Name82">
                  <dgm:constrLst>
                    <dgm:constr type="ctrX" for="ch" forName="bullet4a" refType="w" fact="0.11"/>
                    <dgm:constr type="ctrY" for="ch" forName="bullet4a" refType="h" fact="0.762"/>
                    <dgm:constr type="w" for="ch" forName="bullet4a" refType="w" fact="0.023"/>
                    <dgm:constr type="h" for="ch" forName="bullet4a" refType="w" refFor="ch" refForName="bullet4a"/>
                    <dgm:constr type="r" for="ch" forName="textBox4a" refType="ctrX" refFor="ch" refForName="bullet4a"/>
                    <dgm:constr type="b" for="ch" forName="textBox4a" refType="ctrY" refFor="ch" refForName="bullet4a"/>
                    <dgm:constr type="w" for="ch" forName="textBox4a" refType="w" fact="0.11"/>
                    <dgm:constr type="h" for="ch" forName="textBox4a" refType="h" fact="0.762"/>
                    <dgm:constr type="userA" refType="h" refFor="ch" refForName="bullet4a" fact="0.53"/>
                    <dgm:constr type="r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r" for="ch" forName="textBox4b" refType="ctrX" refFor="ch" refForName="bullet4b"/>
                    <dgm:constr type="b" for="ch" forName="textBox4b" refType="ctrY" refFor="ch" refForName="bullet4b"/>
                    <dgm:constr type="w" for="ch" forName="textBox4b" refType="w" fact="0.171"/>
                    <dgm:constr type="h" for="ch" forName="textBox4b" refType="h" fact="0.543"/>
                    <dgm:constr type="userB" refType="h" refFor="ch" refForName="bullet4b" fact="0.53"/>
                    <dgm:constr type="r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r" for="ch" forName="textBox4c" refType="ctrX" refFor="ch" refForName="bullet4c"/>
                    <dgm:constr type="b" for="ch" forName="textBox4c" refType="ctrY" refFor="ch" refForName="bullet4c"/>
                    <dgm:constr type="w" for="ch" forName="textBox4c" refType="w" fact="0.21"/>
                    <dgm:constr type="h" for="ch" forName="textBox4c" refType="h" fact="0.382"/>
                    <dgm:constr type="userC" refType="h" refFor="ch" refForName="bullet4c" fact="0.53"/>
                    <dgm:constr type="r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r" for="ch" forName="textBox4d" refType="ctrX" refFor="ch" refForName="bullet4d"/>
                    <dgm:constr type="b" for="ch" forName="textBox4d" refType="ctrY" refFor="ch" refForName="bullet4d"/>
                    <dgm:constr type="w" for="ch" forName="textBox4d" refType="w" fact="0.21"/>
                    <dgm:constr type="h" for="ch" forName="textBox4d" refType="h" fact="0.283"/>
                    <dgm:constr type="userD" refType="h" refFor="ch" refForName="bullet4d" fact="0.53"/>
                    <dgm:constr type="rMarg" for="ch" forName="textBox4d" refType="userD" fact="2.834"/>
                    <dgm:constr type="primFontSz" for="ch" ptType="node" op="equ" val="65"/>
                  </dgm:constrLst>
                </dgm:else>
              </dgm:choose>
              <dgm:ruleLst/>
              <dgm:forEach name="Name83" axis="ch" ptType="node" cnt="1">
                <dgm:layoutNode name="bullet4a" styleLbl="node1">
                  <dgm:alg type="sp"/>
                  <dgm:shape xmlns:r="http://schemas.openxmlformats.org/officeDocument/2006/relationships" type="ellipse" r:blip="">
                    <dgm:adjLst/>
                  </dgm:shape>
                  <dgm:presOf/>
                  <dgm:constrLst/>
                  <dgm:ruleLst/>
                </dgm:layoutNode>
                <dgm:layoutNode name="textBox4a" styleLbl="revTx">
                  <dgm:varLst>
                    <dgm:bulletEnabled val="1"/>
                  </dgm:varLst>
                  <dgm:choose name="Name84">
                    <dgm:if name="Name85" func="var" arg="dir" op="equ" val="norm">
                      <dgm:choose name="Name86">
                        <dgm:if name="Name87" axis="root des" ptType="all node" func="maxDepth" op="gt" val="1">
                          <dgm:alg type="tx">
                            <dgm:param type="txAnchorVert" val="t"/>
                            <dgm:param type="parTxLTRAlign" val="l"/>
                            <dgm:param type="parTxRTLAlign" val="r"/>
                          </dgm:alg>
                        </dgm:if>
                        <dgm:else name="Name88">
                          <dgm:alg type="tx">
                            <dgm:param type="txAnchorVert" val="t"/>
                            <dgm:param type="parTxLTRAlign" val="l"/>
                            <dgm:param type="parTxRTLAlign" val="l"/>
                          </dgm:alg>
                        </dgm:else>
                      </dgm:choose>
                    </dgm:if>
                    <dgm:else name="Name89">
                      <dgm:choose name="Name90">
                        <dgm:if name="Name91" axis="root des" ptType="all node" func="maxDepth" op="gt" val="1">
                          <dgm:alg type="tx">
                            <dgm:param type="txAnchorVert" val="b"/>
                            <dgm:param type="txAnchorVertCh" val="b"/>
                            <dgm:param type="parTxLTRAlign" val="l"/>
                            <dgm:param type="parTxRTLAlign" val="r"/>
                          </dgm:alg>
                        </dgm:if>
                        <dgm:else name="Name9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rMarg"/>
                        <dgm:constr type="tMarg"/>
                        <dgm:constr type="bMarg"/>
                      </dgm:constrLst>
                    </dgm:if>
                    <dgm:else name="Name95">
                      <dgm:constrLst>
                        <dgm:constr type="lMarg"/>
                        <dgm:constr type="tMarg"/>
                        <dgm:constr type="bMarg"/>
                      </dgm:constrLst>
                    </dgm:else>
                  </dgm:choose>
                  <dgm:ruleLst>
                    <dgm:rule type="primFontSz" val="5" fact="NaN" max="NaN"/>
                  </dgm:ruleLst>
                </dgm:layoutNode>
              </dgm:forEach>
              <dgm:forEach name="Name96" axis="ch" ptType="node" st="2" cnt="1">
                <dgm:layoutNode name="bullet4b" styleLbl="node1">
                  <dgm:alg type="sp"/>
                  <dgm:shape xmlns:r="http://schemas.openxmlformats.org/officeDocument/2006/relationships" type="ellipse" r:blip="">
                    <dgm:adjLst/>
                  </dgm:shape>
                  <dgm:presOf/>
                  <dgm:constrLst/>
                  <dgm:ruleLst/>
                </dgm:layoutNode>
                <dgm:layoutNode name="textBox4b" styleLbl="revTx">
                  <dgm:varLst>
                    <dgm:bulletEnabled val="1"/>
                  </dgm:varLst>
                  <dgm:choose name="Name97">
                    <dgm:if name="Name98" func="var" arg="dir" op="equ" val="norm">
                      <dgm:choose name="Name99">
                        <dgm:if name="Name100" axis="root des" ptType="all node" func="maxDepth" op="gt" val="1">
                          <dgm:alg type="tx">
                            <dgm:param type="txAnchorVert" val="t"/>
                            <dgm:param type="parTxLTRAlign" val="l"/>
                            <dgm:param type="parTxRTLAlign" val="r"/>
                          </dgm:alg>
                        </dgm:if>
                        <dgm:else name="Name101">
                          <dgm:alg type="tx">
                            <dgm:param type="txAnchorVert" val="t"/>
                            <dgm:param type="parTxLTRAlign" val="l"/>
                            <dgm:param type="parTxRTLAlign" val="l"/>
                          </dgm:alg>
                        </dgm:else>
                      </dgm:choose>
                    </dgm:if>
                    <dgm:else name="Name102">
                      <dgm:choose name="Name103">
                        <dgm:if name="Name104" axis="root des" ptType="all node" func="maxDepth" op="gt" val="1">
                          <dgm:alg type="tx">
                            <dgm:param type="txAnchorVert" val="b"/>
                            <dgm:param type="txAnchorVertCh" val="b"/>
                            <dgm:param type="parTxLTRAlign" val="l"/>
                            <dgm:param type="parTxRTLAlign" val="r"/>
                          </dgm:alg>
                        </dgm:if>
                        <dgm:else name="Name10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06">
                    <dgm:if name="Name107" func="var" arg="dir" op="equ" val="norm">
                      <dgm:constrLst>
                        <dgm:constr type="rMarg"/>
                        <dgm:constr type="tMarg"/>
                        <dgm:constr type="bMarg"/>
                      </dgm:constrLst>
                    </dgm:if>
                    <dgm:else name="Name108">
                      <dgm:constrLst>
                        <dgm:constr type="lMarg"/>
                        <dgm:constr type="tMarg"/>
                        <dgm:constr type="bMarg"/>
                      </dgm:constrLst>
                    </dgm:else>
                  </dgm:choose>
                  <dgm:ruleLst>
                    <dgm:rule type="primFontSz" val="5" fact="NaN" max="NaN"/>
                  </dgm:ruleLst>
                </dgm:layoutNode>
              </dgm:forEach>
              <dgm:forEach name="Name109" axis="ch" ptType="node" st="3" cnt="1">
                <dgm:layoutNode name="bullet4c" styleLbl="node1">
                  <dgm:alg type="sp"/>
                  <dgm:shape xmlns:r="http://schemas.openxmlformats.org/officeDocument/2006/relationships" type="ellipse" r:blip="">
                    <dgm:adjLst/>
                  </dgm:shape>
                  <dgm:presOf/>
                  <dgm:constrLst/>
                  <dgm:ruleLst/>
                </dgm:layoutNode>
                <dgm:layoutNode name="textBox4c" styleLbl="revTx">
                  <dgm:varLst>
                    <dgm:bulletEnabled val="1"/>
                  </dgm:varLst>
                  <dgm:choose name="Name110">
                    <dgm:if name="Name111" func="var" arg="dir" op="equ" val="norm">
                      <dgm:choose name="Name112">
                        <dgm:if name="Name113" axis="root des" ptType="all node" func="maxDepth" op="gt" val="1">
                          <dgm:alg type="tx">
                            <dgm:param type="txAnchorVert" val="t"/>
                            <dgm:param type="parTxLTRAlign" val="l"/>
                            <dgm:param type="parTxRTLAlign" val="r"/>
                          </dgm:alg>
                        </dgm:if>
                        <dgm:else name="Name114">
                          <dgm:alg type="tx">
                            <dgm:param type="txAnchorVert" val="t"/>
                            <dgm:param type="parTxLTRAlign" val="l"/>
                            <dgm:param type="parTxRTLAlign" val="l"/>
                          </dgm:alg>
                        </dgm:else>
                      </dgm:choose>
                    </dgm:if>
                    <dgm:else name="Name115">
                      <dgm:choose name="Name116">
                        <dgm:if name="Name117" axis="root des" ptType="all node" func="maxDepth" op="gt" val="1">
                          <dgm:alg type="tx">
                            <dgm:param type="txAnchorVert" val="b"/>
                            <dgm:param type="txAnchorVertCh" val="b"/>
                            <dgm:param type="parTxLTRAlign" val="l"/>
                            <dgm:param type="parTxRTLAlign" val="r"/>
                          </dgm:alg>
                        </dgm:if>
                        <dgm:else name="Name11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19">
                    <dgm:if name="Name120" func="var" arg="dir" op="equ" val="norm">
                      <dgm:constrLst>
                        <dgm:constr type="rMarg"/>
                        <dgm:constr type="tMarg"/>
                        <dgm:constr type="bMarg"/>
                      </dgm:constrLst>
                    </dgm:if>
                    <dgm:else name="Name121">
                      <dgm:constrLst>
                        <dgm:constr type="lMarg"/>
                        <dgm:constr type="tMarg"/>
                        <dgm:constr type="bMarg"/>
                      </dgm:constrLst>
                    </dgm:else>
                  </dgm:choose>
                  <dgm:ruleLst>
                    <dgm:rule type="primFontSz" val="5" fact="NaN" max="NaN"/>
                  </dgm:ruleLst>
                </dgm:layoutNode>
              </dgm:forEach>
              <dgm:forEach name="Name122" axis="ch" ptType="node" st="4" cnt="1">
                <dgm:layoutNode name="bullet4d" styleLbl="node1">
                  <dgm:alg type="sp"/>
                  <dgm:shape xmlns:r="http://schemas.openxmlformats.org/officeDocument/2006/relationships" type="ellipse" r:blip="">
                    <dgm:adjLst/>
                  </dgm:shape>
                  <dgm:presOf/>
                  <dgm:constrLst/>
                  <dgm:ruleLst/>
                </dgm:layoutNode>
                <dgm:layoutNode name="textBox4d" styleLbl="revTx">
                  <dgm:varLst>
                    <dgm:bulletEnabled val="1"/>
                  </dgm:varLst>
                  <dgm:choose name="Name123">
                    <dgm:if name="Name124" func="var" arg="dir" op="equ" val="norm">
                      <dgm:choose name="Name125">
                        <dgm:if name="Name126" axis="root des" ptType="all node" func="maxDepth" op="gt" val="1">
                          <dgm:alg type="tx">
                            <dgm:param type="txAnchorVert" val="t"/>
                            <dgm:param type="parTxLTRAlign" val="l"/>
                            <dgm:param type="parTxRTLAlign" val="r"/>
                          </dgm:alg>
                        </dgm:if>
                        <dgm:else name="Name127">
                          <dgm:alg type="tx">
                            <dgm:param type="txAnchorVert" val="t"/>
                            <dgm:param type="parTxLTRAlign" val="l"/>
                            <dgm:param type="parTxRTLAlign" val="l"/>
                          </dgm:alg>
                        </dgm:else>
                      </dgm:choose>
                    </dgm:if>
                    <dgm:else name="Name128">
                      <dgm:choose name="Name129">
                        <dgm:if name="Name130" axis="root des" ptType="all node" func="maxDepth" op="gt" val="1">
                          <dgm:alg type="tx">
                            <dgm:param type="txAnchorVert" val="b"/>
                            <dgm:param type="txAnchorVertCh" val="b"/>
                            <dgm:param type="parTxLTRAlign" val="l"/>
                            <dgm:param type="parTxRTLAlign" val="r"/>
                          </dgm:alg>
                        </dgm:if>
                        <dgm:else name="Name13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32">
                    <dgm:if name="Name133" func="var" arg="dir" op="equ" val="norm">
                      <dgm:constrLst>
                        <dgm:constr type="rMarg"/>
                        <dgm:constr type="tMarg"/>
                        <dgm:constr type="bMarg"/>
                      </dgm:constrLst>
                    </dgm:if>
                    <dgm:else name="Name134">
                      <dgm:constrLst>
                        <dgm:constr type="lMarg"/>
                        <dgm:constr type="tMarg"/>
                        <dgm:constr type="bMarg"/>
                      </dgm:constrLst>
                    </dgm:else>
                  </dgm:choose>
                  <dgm:ruleLst>
                    <dgm:rule type="primFontSz" val="5" fact="NaN" max="NaN"/>
                  </dgm:ruleLst>
                </dgm:layoutNode>
              </dgm:forEach>
            </dgm:layoutNode>
          </dgm:if>
          <dgm:else name="Name135">
            <dgm:layoutNode name="arrowDiagram5">
              <dgm:alg type="composite">
                <dgm:param type="vertAlign" val="none"/>
                <dgm:param type="horzAlign" val="none"/>
              </dgm:alg>
              <dgm:shape xmlns:r="http://schemas.openxmlformats.org/officeDocument/2006/relationships" r:blip="">
                <dgm:adjLst/>
              </dgm:shape>
              <dgm:presOf/>
              <dgm:choose name="Name136">
                <dgm:if name="Name137" func="var" arg="dir" op="equ" val="norm">
                  <dgm:constrLst>
                    <dgm:constr type="ctrX" for="ch" forName="bullet5a" refType="w" fact="0.11"/>
                    <dgm:constr type="ctrY" for="ch" forName="bullet5a" refType="h" fact="0.762"/>
                    <dgm:constr type="w" for="ch" forName="bullet5a" refType="w" fact="0.023"/>
                    <dgm:constr type="h" for="ch" forName="bullet5a" refType="w" refFor="ch" refForName="bullet5a"/>
                    <dgm:constr type="l" for="ch" forName="textBox5a" refType="ctrX" refFor="ch" refForName="bullet5a"/>
                    <dgm:constr type="t" for="ch" forName="textBox5a" refType="ctrY" refFor="ch" refForName="bullet5a"/>
                    <dgm:constr type="w" for="ch" forName="textBox5a" refType="w" fact="0.131"/>
                    <dgm:constr type="h" for="ch" forName="textBox5a" refType="h" fact="0.238"/>
                    <dgm:constr type="userA" refType="h" refFor="ch" refForName="bullet5a" fact="0.53"/>
                    <dgm:constr type="l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l" for="ch" forName="textBox5b" refType="ctrX" refFor="ch" refForName="bullet5b"/>
                    <dgm:constr type="t" for="ch" forName="textBox5b" refType="ctrY" refFor="ch" refForName="bullet5b"/>
                    <dgm:constr type="w" for="ch" forName="textBox5b" refType="w" fact="0.166"/>
                    <dgm:constr type="h" for="ch" forName="textBox5b" refType="h" fact="0.419"/>
                    <dgm:constr type="userB" refType="h" refFor="ch" refForName="bullet5b" fact="0.53"/>
                    <dgm:constr type="l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l" for="ch" forName="textBox5c" refType="ctrX" refFor="ch" refForName="bullet5c"/>
                    <dgm:constr type="t" for="ch" forName="textBox5c" refType="ctrY" refFor="ch" refForName="bullet5c"/>
                    <dgm:constr type="w" for="ch" forName="textBox5c" refType="w" fact="0.193"/>
                    <dgm:constr type="h" for="ch" forName="textBox5c" refType="h" fact="0.562"/>
                    <dgm:constr type="userC" refType="h" refFor="ch" refForName="bullet5c" fact="0.53"/>
                    <dgm:constr type="l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l" for="ch" forName="textBox5d" refType="ctrX" refFor="ch" refForName="bullet5d"/>
                    <dgm:constr type="t" for="ch" forName="textBox5d" refType="ctrY" refFor="ch" refForName="bullet5d"/>
                    <dgm:constr type="w" for="ch" forName="textBox5d" refType="w" fact="0.2"/>
                    <dgm:constr type="h" for="ch" forName="textBox5d" refType="h" fact="0.67"/>
                    <dgm:constr type="userD" refType="h" refFor="ch" refForName="bullet5d" fact="0.53"/>
                    <dgm:constr type="l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l" for="ch" forName="textBox5e" refType="ctrX" refFor="ch" refForName="bullet5e"/>
                    <dgm:constr type="t" for="ch" forName="textBox5e" refType="ctrY" refFor="ch" refForName="bullet5e"/>
                    <dgm:constr type="w" for="ch" forName="textBox5e" refType="w" fact="0.2"/>
                    <dgm:constr type="h" for="ch" forName="textBox5e" refType="h" fact="0.736"/>
                    <dgm:constr type="userE" refType="h" refFor="ch" refForName="bullet5e" fact="0.53"/>
                    <dgm:constr type="lMarg" for="ch" forName="textBox5e" refType="userE" fact="2.834"/>
                    <dgm:constr type="primFontSz" for="ch" ptType="node" op="equ" val="65"/>
                  </dgm:constrLst>
                </dgm:if>
                <dgm:else name="Name138">
                  <dgm:constrLst>
                    <dgm:constr type="ctrX" for="ch" forName="bullet5a" refType="w" fact="0.11"/>
                    <dgm:constr type="ctrY" for="ch" forName="bullet5a" refType="h" fact="0.762"/>
                    <dgm:constr type="w" for="ch" forName="bullet5a" refType="w" fact="0.023"/>
                    <dgm:constr type="h" for="ch" forName="bullet5a" refType="w" refFor="ch" refForName="bullet5a"/>
                    <dgm:constr type="r" for="ch" forName="textBox5a" refType="ctrX" refFor="ch" refForName="bullet5a"/>
                    <dgm:constr type="b" for="ch" forName="textBox5a" refType="ctrY" refFor="ch" refForName="bullet5a"/>
                    <dgm:constr type="w" for="ch" forName="textBox5a" refType="w" fact="0.11"/>
                    <dgm:constr type="h" for="ch" forName="textBox5a" refType="h" fact="0.762"/>
                    <dgm:constr type="userA" refType="h" refFor="ch" refForName="bullet5a" fact="0.53"/>
                    <dgm:constr type="r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r" for="ch" forName="textBox5b" refType="ctrX" refFor="ch" refForName="bullet5b"/>
                    <dgm:constr type="b" for="ch" forName="textBox5b" refType="ctrY" refFor="ch" refForName="bullet5b"/>
                    <dgm:constr type="w" for="ch" forName="textBox5b" refType="w" fact="0.131"/>
                    <dgm:constr type="h" for="ch" forName="textBox5b" refType="h" fact="0.581"/>
                    <dgm:constr type="userB" refType="h" refFor="ch" refForName="bullet5b" fact="0.53"/>
                    <dgm:constr type="r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r" for="ch" forName="textBox5c" refType="ctrX" refFor="ch" refForName="bullet5c"/>
                    <dgm:constr type="b" for="ch" forName="textBox5c" refType="ctrY" refFor="ch" refForName="bullet5c"/>
                    <dgm:constr type="w" for="ch" forName="textBox5c" refType="w" fact="0.166"/>
                    <dgm:constr type="h" for="ch" forName="textBox5c" refType="h" fact="0.438"/>
                    <dgm:constr type="userC" refType="h" refFor="ch" refForName="bullet5c" fact="0.53"/>
                    <dgm:constr type="r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r" for="ch" forName="textBox5d" refType="ctrX" refFor="ch" refForName="bullet5d"/>
                    <dgm:constr type="b" for="ch" forName="textBox5d" refType="ctrY" refFor="ch" refForName="bullet5d"/>
                    <dgm:constr type="w" for="ch" forName="textBox5d" refType="w" fact="0.193"/>
                    <dgm:constr type="h" for="ch" forName="textBox5d" refType="h" fact="0.33"/>
                    <dgm:constr type="userD" refType="h" refFor="ch" refForName="bullet5d" fact="0.53"/>
                    <dgm:constr type="r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r" for="ch" forName="textBox5e" refType="ctrX" refFor="ch" refForName="bullet5e"/>
                    <dgm:constr type="b" for="ch" forName="textBox5e" refType="ctrY" refFor="ch" refForName="bullet5e"/>
                    <dgm:constr type="w" for="ch" forName="textBox5e" refType="w" fact="0.2"/>
                    <dgm:constr type="h" for="ch" forName="textBox5e" refType="h" fact="0.264"/>
                    <dgm:constr type="userE" refType="h" refFor="ch" refForName="bullet5e" fact="0.53"/>
                    <dgm:constr type="rMarg" for="ch" forName="textBox5e" refType="userE" fact="2.834"/>
                    <dgm:constr type="primFontSz" for="ch" ptType="node" op="equ" val="65"/>
                  </dgm:constrLst>
                </dgm:else>
              </dgm:choose>
              <dgm:ruleLst/>
              <dgm:forEach name="Name139" axis="ch" ptType="node" cnt="1">
                <dgm:layoutNode name="bullet5a" styleLbl="node1">
                  <dgm:alg type="sp"/>
                  <dgm:shape xmlns:r="http://schemas.openxmlformats.org/officeDocument/2006/relationships" type="ellipse" r:blip="">
                    <dgm:adjLst/>
                  </dgm:shape>
                  <dgm:presOf/>
                  <dgm:constrLst/>
                  <dgm:ruleLst/>
                </dgm:layoutNode>
                <dgm:layoutNode name="textBox5a" styleLbl="revTx">
                  <dgm:varLst>
                    <dgm:bulletEnabled val="1"/>
                  </dgm:varLst>
                  <dgm:choose name="Name140">
                    <dgm:if name="Name141" func="var" arg="dir" op="equ" val="norm">
                      <dgm:choose name="Name142">
                        <dgm:if name="Name143" axis="root des" ptType="all node" func="maxDepth" op="gt" val="1">
                          <dgm:alg type="tx">
                            <dgm:param type="txAnchorVert" val="t"/>
                            <dgm:param type="parTxLTRAlign" val="l"/>
                            <dgm:param type="parTxRTLAlign" val="r"/>
                          </dgm:alg>
                        </dgm:if>
                        <dgm:else name="Name144">
                          <dgm:alg type="tx">
                            <dgm:param type="txAnchorVert" val="t"/>
                            <dgm:param type="parTxLTRAlign" val="l"/>
                            <dgm:param type="parTxRTLAlign" val="l"/>
                          </dgm:alg>
                        </dgm:else>
                      </dgm:choose>
                    </dgm:if>
                    <dgm:else name="Name145">
                      <dgm:choose name="Name146">
                        <dgm:if name="Name147" axis="root des" ptType="all node" func="maxDepth" op="gt" val="1">
                          <dgm:alg type="tx">
                            <dgm:param type="txAnchorVert" val="b"/>
                            <dgm:param type="txAnchorVertCh" val="b"/>
                            <dgm:param type="parTxLTRAlign" val="l"/>
                            <dgm:param type="parTxRTLAlign" val="r"/>
                          </dgm:alg>
                        </dgm:if>
                        <dgm:else name="Name14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49">
                    <dgm:if name="Name150" func="var" arg="dir" op="equ" val="norm">
                      <dgm:constrLst>
                        <dgm:constr type="rMarg"/>
                        <dgm:constr type="tMarg"/>
                        <dgm:constr type="bMarg"/>
                      </dgm:constrLst>
                    </dgm:if>
                    <dgm:else name="Name151">
                      <dgm:constrLst>
                        <dgm:constr type="lMarg"/>
                        <dgm:constr type="tMarg"/>
                        <dgm:constr type="bMarg"/>
                      </dgm:constrLst>
                    </dgm:else>
                  </dgm:choose>
                  <dgm:ruleLst>
                    <dgm:rule type="primFontSz" val="5" fact="NaN" max="NaN"/>
                  </dgm:ruleLst>
                </dgm:layoutNode>
              </dgm:forEach>
              <dgm:forEach name="Name152" axis="ch" ptType="node" st="2" cnt="1">
                <dgm:layoutNode name="bullet5b" styleLbl="node1">
                  <dgm:alg type="sp"/>
                  <dgm:shape xmlns:r="http://schemas.openxmlformats.org/officeDocument/2006/relationships" type="ellipse" r:blip="">
                    <dgm:adjLst/>
                  </dgm:shape>
                  <dgm:presOf/>
                  <dgm:constrLst/>
                  <dgm:ruleLst/>
                </dgm:layoutNode>
                <dgm:layoutNode name="textBox5b" styleLbl="revTx">
                  <dgm:varLst>
                    <dgm:bulletEnabled val="1"/>
                  </dgm:varLst>
                  <dgm:choose name="Name153">
                    <dgm:if name="Name154" func="var" arg="dir" op="equ" val="norm">
                      <dgm:choose name="Name155">
                        <dgm:if name="Name156" axis="root des" ptType="all node" func="maxDepth" op="gt" val="1">
                          <dgm:alg type="tx">
                            <dgm:param type="txAnchorVert" val="t"/>
                            <dgm:param type="parTxLTRAlign" val="l"/>
                            <dgm:param type="parTxRTLAlign" val="r"/>
                          </dgm:alg>
                        </dgm:if>
                        <dgm:else name="Name157">
                          <dgm:alg type="tx">
                            <dgm:param type="txAnchorVert" val="t"/>
                            <dgm:param type="parTxLTRAlign" val="l"/>
                            <dgm:param type="parTxRTLAlign" val="l"/>
                          </dgm:alg>
                        </dgm:else>
                      </dgm:choose>
                    </dgm:if>
                    <dgm:else name="Name158">
                      <dgm:choose name="Name159">
                        <dgm:if name="Name160" axis="root des" ptType="all node" func="maxDepth" op="gt" val="1">
                          <dgm:alg type="tx">
                            <dgm:param type="txAnchorVert" val="b"/>
                            <dgm:param type="txAnchorVertCh" val="b"/>
                            <dgm:param type="parTxLTRAlign" val="l"/>
                            <dgm:param type="parTxRTLAlign" val="r"/>
                          </dgm:alg>
                        </dgm:if>
                        <dgm:else name="Name16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62">
                    <dgm:if name="Name163" func="var" arg="dir" op="equ" val="norm">
                      <dgm:constrLst>
                        <dgm:constr type="rMarg"/>
                        <dgm:constr type="tMarg"/>
                        <dgm:constr type="bMarg"/>
                      </dgm:constrLst>
                    </dgm:if>
                    <dgm:else name="Name164">
                      <dgm:constrLst>
                        <dgm:constr type="lMarg"/>
                        <dgm:constr type="tMarg"/>
                        <dgm:constr type="bMarg"/>
                      </dgm:constrLst>
                    </dgm:else>
                  </dgm:choose>
                  <dgm:ruleLst>
                    <dgm:rule type="primFontSz" val="5" fact="NaN" max="NaN"/>
                  </dgm:ruleLst>
                </dgm:layoutNode>
              </dgm:forEach>
              <dgm:forEach name="Name165" axis="ch" ptType="node" st="3" cnt="1">
                <dgm:layoutNode name="bullet5c" styleLbl="node1">
                  <dgm:alg type="sp"/>
                  <dgm:shape xmlns:r="http://schemas.openxmlformats.org/officeDocument/2006/relationships" type="ellipse" r:blip="">
                    <dgm:adjLst/>
                  </dgm:shape>
                  <dgm:presOf/>
                  <dgm:constrLst/>
                  <dgm:ruleLst/>
                </dgm:layoutNode>
                <dgm:layoutNode name="textBox5c" styleLbl="revTx">
                  <dgm:varLst>
                    <dgm:bulletEnabled val="1"/>
                  </dgm:varLst>
                  <dgm:choose name="Name166">
                    <dgm:if name="Name167" func="var" arg="dir" op="equ" val="norm">
                      <dgm:choose name="Name168">
                        <dgm:if name="Name169" axis="root des" ptType="all node" func="maxDepth" op="gt" val="1">
                          <dgm:alg type="tx">
                            <dgm:param type="txAnchorVert" val="t"/>
                            <dgm:param type="parTxLTRAlign" val="l"/>
                            <dgm:param type="parTxRTLAlign" val="r"/>
                          </dgm:alg>
                        </dgm:if>
                        <dgm:else name="Name170">
                          <dgm:alg type="tx">
                            <dgm:param type="txAnchorVert" val="t"/>
                            <dgm:param type="parTxLTRAlign" val="l"/>
                            <dgm:param type="parTxRTLAlign" val="l"/>
                          </dgm:alg>
                        </dgm:else>
                      </dgm:choose>
                    </dgm:if>
                    <dgm:else name="Name171">
                      <dgm:choose name="Name172">
                        <dgm:if name="Name173" axis="root des" ptType="all node" func="maxDepth" op="gt" val="1">
                          <dgm:alg type="tx">
                            <dgm:param type="txAnchorVert" val="b"/>
                            <dgm:param type="txAnchorVertCh" val="b"/>
                            <dgm:param type="parTxLTRAlign" val="l"/>
                            <dgm:param type="parTxRTLAlign" val="r"/>
                          </dgm:alg>
                        </dgm:if>
                        <dgm:else name="Name174">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75">
                    <dgm:if name="Name176" func="var" arg="dir" op="equ" val="norm">
                      <dgm:constrLst>
                        <dgm:constr type="rMarg"/>
                        <dgm:constr type="tMarg"/>
                        <dgm:constr type="bMarg"/>
                      </dgm:constrLst>
                    </dgm:if>
                    <dgm:else name="Name177">
                      <dgm:constrLst>
                        <dgm:constr type="lMarg"/>
                        <dgm:constr type="tMarg"/>
                        <dgm:constr type="bMarg"/>
                      </dgm:constrLst>
                    </dgm:else>
                  </dgm:choose>
                  <dgm:ruleLst>
                    <dgm:rule type="primFontSz" val="5" fact="NaN" max="NaN"/>
                  </dgm:ruleLst>
                </dgm:layoutNode>
              </dgm:forEach>
              <dgm:forEach name="Name178" axis="ch" ptType="node" st="4" cnt="1">
                <dgm:layoutNode name="bullet5d" styleLbl="node1">
                  <dgm:alg type="sp"/>
                  <dgm:shape xmlns:r="http://schemas.openxmlformats.org/officeDocument/2006/relationships" type="ellipse" r:blip="">
                    <dgm:adjLst/>
                  </dgm:shape>
                  <dgm:presOf/>
                  <dgm:constrLst/>
                  <dgm:ruleLst/>
                </dgm:layoutNode>
                <dgm:layoutNode name="textBox5d" styleLbl="revTx">
                  <dgm:varLst>
                    <dgm:bulletEnabled val="1"/>
                  </dgm:varLst>
                  <dgm:choose name="Name179">
                    <dgm:if name="Name180" func="var" arg="dir" op="equ" val="norm">
                      <dgm:choose name="Name181">
                        <dgm:if name="Name182" axis="root des" ptType="all node" func="maxDepth" op="gt" val="1">
                          <dgm:alg type="tx">
                            <dgm:param type="txAnchorVert" val="t"/>
                            <dgm:param type="parTxLTRAlign" val="l"/>
                            <dgm:param type="parTxRTLAlign" val="r"/>
                          </dgm:alg>
                        </dgm:if>
                        <dgm:else name="Name183">
                          <dgm:alg type="tx">
                            <dgm:param type="txAnchorVert" val="t"/>
                            <dgm:param type="parTxLTRAlign" val="l"/>
                            <dgm:param type="parTxRTLAlign" val="l"/>
                          </dgm:alg>
                        </dgm:else>
                      </dgm:choose>
                    </dgm:if>
                    <dgm:else name="Name184">
                      <dgm:choose name="Name185">
                        <dgm:if name="Name186" axis="root des" ptType="all node" func="maxDepth" op="gt" val="1">
                          <dgm:alg type="tx">
                            <dgm:param type="txAnchorVert" val="b"/>
                            <dgm:param type="txAnchorVertCh" val="b"/>
                            <dgm:param type="parTxLTRAlign" val="l"/>
                            <dgm:param type="parTxRTLAlign" val="r"/>
                          </dgm:alg>
                        </dgm:if>
                        <dgm:else name="Name187">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88">
                    <dgm:if name="Name189" func="var" arg="dir" op="equ" val="norm">
                      <dgm:constrLst>
                        <dgm:constr type="rMarg"/>
                        <dgm:constr type="tMarg"/>
                        <dgm:constr type="bMarg"/>
                      </dgm:constrLst>
                    </dgm:if>
                    <dgm:else name="Name190">
                      <dgm:constrLst>
                        <dgm:constr type="lMarg"/>
                        <dgm:constr type="tMarg"/>
                        <dgm:constr type="bMarg"/>
                      </dgm:constrLst>
                    </dgm:else>
                  </dgm:choose>
                  <dgm:ruleLst>
                    <dgm:rule type="primFontSz" val="5" fact="NaN" max="NaN"/>
                  </dgm:ruleLst>
                </dgm:layoutNode>
              </dgm:forEach>
              <dgm:forEach name="Name191" axis="ch" ptType="node" st="5" cnt="1">
                <dgm:layoutNode name="bullet5e" styleLbl="node1">
                  <dgm:alg type="sp"/>
                  <dgm:shape xmlns:r="http://schemas.openxmlformats.org/officeDocument/2006/relationships" type="ellipse" r:blip="">
                    <dgm:adjLst/>
                  </dgm:shape>
                  <dgm:presOf/>
                  <dgm:constrLst/>
                  <dgm:ruleLst/>
                </dgm:layoutNode>
                <dgm:layoutNode name="textBox5e" styleLbl="revTx">
                  <dgm:varLst>
                    <dgm:bulletEnabled val="1"/>
                  </dgm:varLst>
                  <dgm:choose name="Name192">
                    <dgm:if name="Name193" func="var" arg="dir" op="equ" val="norm">
                      <dgm:choose name="Name194">
                        <dgm:if name="Name195" axis="root des" ptType="all node" func="maxDepth" op="gt" val="1">
                          <dgm:alg type="tx">
                            <dgm:param type="txAnchorVert" val="t"/>
                            <dgm:param type="parTxLTRAlign" val="l"/>
                            <dgm:param type="parTxRTLAlign" val="r"/>
                          </dgm:alg>
                        </dgm:if>
                        <dgm:else name="Name196">
                          <dgm:alg type="tx">
                            <dgm:param type="txAnchorVert" val="t"/>
                            <dgm:param type="parTxLTRAlign" val="l"/>
                            <dgm:param type="parTxRTLAlign" val="l"/>
                          </dgm:alg>
                        </dgm:else>
                      </dgm:choose>
                    </dgm:if>
                    <dgm:else name="Name197">
                      <dgm:choose name="Name198">
                        <dgm:if name="Name199" axis="root des" ptType="all node" func="maxDepth" op="gt" val="1">
                          <dgm:alg type="tx">
                            <dgm:param type="txAnchorVert" val="b"/>
                            <dgm:param type="txAnchorVertCh" val="b"/>
                            <dgm:param type="parTxLTRAlign" val="l"/>
                            <dgm:param type="parTxRTLAlign" val="r"/>
                          </dgm:alg>
                        </dgm:if>
                        <dgm:else name="Name200">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1">
                    <dgm:if name="Name202" func="var" arg="dir" op="equ" val="norm">
                      <dgm:constrLst>
                        <dgm:constr type="rMarg"/>
                        <dgm:constr type="tMarg"/>
                        <dgm:constr type="bMarg"/>
                      </dgm:constrLst>
                    </dgm:if>
                    <dgm:else name="Name203">
                      <dgm:constrLst>
                        <dgm:constr type="lMarg"/>
                        <dgm:constr type="tMarg"/>
                        <dgm:constr type="bMarg"/>
                      </dgm:constrLst>
                    </dgm:else>
                  </dgm:choose>
                  <dgm:ruleLst>
                    <dgm:rule type="primFontSz" val="5" fact="NaN" max="NaN"/>
                  </dgm:ruleLst>
                </dgm:layoutNode>
              </dgm:forEach>
            </dgm:layoutNode>
          </dgm:else>
        </dgm:choose>
      </dgm:if>
      <dgm:else name="Name204"/>
    </dgm:choose>
  </dgm:layoutNode>
</dgm:layoutDef>
</file>

<file path=xl/diagrams/layout10.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1.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4.xml><?xml version="1.0" encoding="utf-8"?>
<dgm:layoutDef xmlns:dgm="http://schemas.openxmlformats.org/drawingml/2006/diagram" xmlns:a="http://schemas.openxmlformats.org/drawingml/2006/main" uniqueId="urn:microsoft.com/office/officeart/2005/8/layout/bList2#1">
  <dgm:title val=""/>
  <dgm:desc val=""/>
  <dgm:catLst>
    <dgm:cat type="list" pri="7000"/>
    <dgm:cat type="convert" pri="16000"/>
  </dgm:catLst>
  <dgm:sampData useDef="1">
    <dgm:dataModel>
      <dgm:pt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dir/>
      <dgm:animLvl val="lvl"/>
      <dgm:resizeHandles val="exact"/>
    </dgm:varLst>
    <dgm:choose name="Name0">
      <dgm:if name="Name1" axis="self"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08"/>
      <dgm:constr type="sp" refType="w" refFor="ch" refForName="compNode" op="equ" fact="0.16"/>
      <dgm:constr type="primFontSz" for="des" forName="parentText" op="equ" val="65"/>
      <dgm:constr type="primFontSz" for="des" forName="childRect" op="equ" val="65"/>
    </dgm:constrLst>
    <dgm:ruleLst/>
    <dgm:forEach name="nodesForEach" axis="ch" ptType="node">
      <dgm:layoutNode name="compNode">
        <dgm:alg type="composite">
          <dgm:param type="ar" val="0.943"/>
        </dgm:alg>
        <dgm:shape xmlns:r="http://schemas.openxmlformats.org/officeDocument/2006/relationships" r:blip="">
          <dgm:adjLst/>
        </dgm:shape>
        <dgm:presOf/>
        <dgm:choose name="Name3">
          <dgm:if name="Name4" axis="self" func="var" arg="dir" op="equ" val="norm">
            <dgm:constrLst>
              <dgm:constr type="w" val="1"/>
              <dgm:constr type="h" refType="w" fact="1.06"/>
              <dgm:constr type="h" for="ch" forName="childRect" refType="h" fact="0.65"/>
              <dgm:constr type="w" for="ch" forName="childRect" refType="w" fact="0.923"/>
              <dgm:constr type="l" for="ch" forName="childRect"/>
              <dgm:constr type="t" for="ch" forName="childRect"/>
              <dgm:constr type="w" for="ch" forName="parentText" refType="w" fact="0.65"/>
              <dgm:constr type="h" for="ch" forName="parentText" refType="h" refFor="ch" refForName="childRect" fact="0.43"/>
              <dgm:constr type="l" for="ch" forName="parentText"/>
              <dgm:constr type="t" for="ch" forName="parentText" refType="h" refFor="ch" refForName="childRect"/>
              <dgm:constr type="w" for="ch" forName="parentRect" refType="w" fact="0.923"/>
              <dgm:constr type="h" for="ch" forName="parentRect" refType="h" refFor="ch" refForName="parentText"/>
              <dgm:constr type="l" for="ch" forName="parentRect"/>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r" for="ch" forName="adorn" refType="w"/>
            </dgm:constrLst>
          </dgm:if>
          <dgm:else name="Name5">
            <dgm:constrLst>
              <dgm:constr type="w" val="1"/>
              <dgm:constr type="h" refType="w" fact="1.06"/>
              <dgm:constr type="h" for="ch" forName="childRect" refType="h" fact="0.65"/>
              <dgm:constr type="w" for="ch" forName="childRect" refType="w" fact="0.923"/>
              <dgm:constr type="r" for="ch" forName="childRect" refType="w"/>
              <dgm:constr type="t" for="ch" forName="childRect"/>
              <dgm:constr type="w" for="ch" forName="parentText" refType="w" fact="0.65"/>
              <dgm:constr type="h" for="ch" forName="parentText" refType="h" refFor="ch" refForName="childRect" fact="0.43"/>
              <dgm:constr type="r" for="ch" forName="parentText" refType="w"/>
              <dgm:constr type="t" for="ch" forName="parentText" refType="h" refFor="ch" refForName="childRect"/>
              <dgm:constr type="w" for="ch" forName="parentRect" refType="w" fact="0.923"/>
              <dgm:constr type="h" for="ch" forName="parentRect" refType="h" refFor="ch" refForName="parentText"/>
              <dgm:constr type="r" for="ch" forName="parentRect" refType="w"/>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l" for="ch" forName="adorn"/>
            </dgm:constrLst>
          </dgm:else>
        </dgm:choose>
        <dgm:ruleLst/>
        <dgm:layoutNode name="childRect" styleLbl="bgAcc1">
          <dgm:varLst>
            <dgm:bulletEnabled val="1"/>
          </dgm:varLst>
          <dgm:alg type="tx">
            <dgm:param type="stBulletLvl" val="1"/>
          </dgm:alg>
          <dgm:shape xmlns:r="http://schemas.openxmlformats.org/officeDocument/2006/relationships" type="round2SameRect" r:blip="">
            <dgm:adjLst>
              <dgm:adj idx="1" val="0.08"/>
            </dgm:adjLst>
          </dgm:shape>
          <dgm:presOf axis="des" ptType="node"/>
          <dgm:constrLst>
            <dgm:constr type="secFontSz" refType="primFontSz"/>
            <dgm:constr type="tMarg" refType="primFontSz" fact="0.3"/>
            <dgm:constr type="bMarg" refType="primFontSz" fact="0.1"/>
            <dgm:constr type="lMarg" refType="primFontSz" fact="0.1"/>
            <dgm:constr type="rMarg" refType="primFontSz" fact="0.1"/>
          </dgm:constrLst>
          <dgm:ruleLst>
            <dgm:rule type="primFontSz" val="5" fact="NaN" max="NaN"/>
          </dgm:ruleLst>
        </dgm:layoutNode>
        <dgm:layoutNode name="parentText">
          <dgm:varLst>
            <dgm:chMax val="0"/>
            <dgm:bulletEnabled val="1"/>
          </dgm:varLst>
          <dgm:choose name="Name6">
            <dgm:if name="Name7" func="var" arg="dir" op="equ" val="norm">
              <dgm:alg type="tx">
                <dgm:param type="parTxLTRAlign" val="l"/>
                <dgm:param type="parTxRTLAlign" val="l"/>
              </dgm:alg>
            </dgm:if>
            <dgm:else name="Name8">
              <dgm:alg type="tx">
                <dgm:param type="parTxLTRAlign" val="r"/>
                <dgm:param type="parTxRTLAlign" val="r"/>
              </dgm:alg>
            </dgm:else>
          </dgm:choose>
          <dgm:shape xmlns:r="http://schemas.openxmlformats.org/officeDocument/2006/relationships" type="rect" r:blip="" zOrderOff="1" hideGeom="1">
            <dgm:adjLst/>
          </dgm:shape>
          <dgm:presOf axis="self" ptType="node"/>
          <dgm:constrLst>
            <dgm:constr type="tMarg"/>
            <dgm:constr type="bMarg"/>
            <dgm:constr type="lMarg" refType="primFontSz" fact="0.3"/>
            <dgm:constr type="rMarg" refType="primFontSz" fact="0.1"/>
          </dgm:constrLst>
          <dgm:ruleLst>
            <dgm:rule type="primFontSz" val="5" fact="NaN" max="NaN"/>
          </dgm:ruleLst>
        </dgm:layoutNode>
        <dgm:layoutNode name="parentRect" styleLbl="alignNode1">
          <dgm:alg type="sp"/>
          <dgm:shape xmlns:r="http://schemas.openxmlformats.org/officeDocument/2006/relationships" type="rect" r:blip="">
            <dgm:adjLst/>
          </dgm:shape>
          <dgm:presOf axis="self" ptType="node"/>
          <dgm:constrLst/>
          <dgm:ruleLst/>
        </dgm:layoutNode>
        <dgm:layoutNode name="adorn" styleLbl="fgAccFollowNode1">
          <dgm:alg type="sp"/>
          <dgm:shape xmlns:r="http://schemas.openxmlformats.org/officeDocument/2006/relationships" type="ellipse" r:blip="" blipPhldr="1">
            <dgm:adjLst/>
          </dgm:shape>
          <dgm:presOf/>
          <dgm:constrLst/>
          <dgm:ruleLst/>
        </dgm:layoutNode>
      </dgm:layoutNode>
      <dgm:forEach name="sibTransForEach" axis="followSib" ptType="sibTrans" cnt="1">
        <dgm:layoutNode name="sibTrans">
          <dgm:alg type="sp"/>
          <dgm:shape xmlns:r="http://schemas.openxmlformats.org/officeDocument/2006/relationships" type="rect" r:blip="" hideGeom="1">
            <dgm:adjLst/>
          </dgm:shape>
          <dgm:presOf axis="self"/>
          <dgm:constrLst>
            <dgm:constr type="w" val="1"/>
            <dgm:constr type="h" refType="w"/>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4.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5.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6.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7.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8.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9.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7.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4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5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2.png"/><Relationship Id="rId1" Type="http://schemas.openxmlformats.org/officeDocument/2006/relationships/image" Target="../media/image4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51.jpeg"/><Relationship Id="rId1" Type="http://schemas.openxmlformats.org/officeDocument/2006/relationships/image" Target="../media/image2.png"/><Relationship Id="rId4" Type="http://schemas.openxmlformats.org/officeDocument/2006/relationships/image" Target="../media/image5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2.png"/><Relationship Id="rId1" Type="http://schemas.openxmlformats.org/officeDocument/2006/relationships/image" Target="../media/image4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2.png"/><Relationship Id="rId1" Type="http://schemas.openxmlformats.org/officeDocument/2006/relationships/image" Target="../media/image4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3.jpe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png"/><Relationship Id="rId5" Type="http://schemas.openxmlformats.org/officeDocument/2006/relationships/image" Target="../media/image8.jpeg"/><Relationship Id="rId15" Type="http://schemas.openxmlformats.org/officeDocument/2006/relationships/image" Target="../media/image18.jpeg"/><Relationship Id="rId23" Type="http://schemas.openxmlformats.org/officeDocument/2006/relationships/image" Target="../media/image26.jpe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wmf"/><Relationship Id="rId22" Type="http://schemas.openxmlformats.org/officeDocument/2006/relationships/image" Target="../media/image25.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jpe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66.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7.jpe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2.png"/><Relationship Id="rId4" Type="http://schemas.openxmlformats.org/officeDocument/2006/relationships/image" Target="../media/image67.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7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29.jpeg"/><Relationship Id="rId7" Type="http://schemas.openxmlformats.org/officeDocument/2006/relationships/image" Target="../media/image33.jpeg"/><Relationship Id="rId2" Type="http://schemas.openxmlformats.org/officeDocument/2006/relationships/image" Target="../media/image28.jpeg"/><Relationship Id="rId1" Type="http://schemas.openxmlformats.org/officeDocument/2006/relationships/image" Target="../media/image27.png"/><Relationship Id="rId6" Type="http://schemas.openxmlformats.org/officeDocument/2006/relationships/image" Target="../media/image32.jpeg"/><Relationship Id="rId11" Type="http://schemas.openxmlformats.org/officeDocument/2006/relationships/image" Target="../media/image3.jpeg"/><Relationship Id="rId5" Type="http://schemas.openxmlformats.org/officeDocument/2006/relationships/image" Target="../media/image31.jpeg"/><Relationship Id="rId10" Type="http://schemas.openxmlformats.org/officeDocument/2006/relationships/image" Target="../media/image2.png"/><Relationship Id="rId4" Type="http://schemas.openxmlformats.org/officeDocument/2006/relationships/image" Target="../media/image30.jpeg"/><Relationship Id="rId9" Type="http://schemas.openxmlformats.org/officeDocument/2006/relationships/image" Target="../media/image35.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74.jpe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diagramData" Target="../diagrams/data2.xml"/><Relationship Id="rId7" Type="http://schemas.microsoft.com/office/2007/relationships/diagramDrawing" Target="../diagrams/drawing2.xml"/><Relationship Id="rId2" Type="http://schemas.openxmlformats.org/officeDocument/2006/relationships/image" Target="../media/image75.jpeg"/><Relationship Id="rId1" Type="http://schemas.openxmlformats.org/officeDocument/2006/relationships/image" Target="../media/image2.png"/><Relationship Id="rId6" Type="http://schemas.openxmlformats.org/officeDocument/2006/relationships/diagramColors" Target="../diagrams/colors2.xml"/><Relationship Id="rId5" Type="http://schemas.openxmlformats.org/officeDocument/2006/relationships/diagramQuickStyle" Target="../diagrams/quickStyle2.xml"/><Relationship Id="rId4" Type="http://schemas.openxmlformats.org/officeDocument/2006/relationships/diagramLayout" Target="../diagrams/layout2.xml"/></Relationships>
</file>

<file path=xl/drawings/_rels/drawing47.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diagramData" Target="../diagrams/data3.xml"/><Relationship Id="rId7" Type="http://schemas.microsoft.com/office/2007/relationships/diagramDrawing" Target="../diagrams/drawing3.xml"/><Relationship Id="rId2" Type="http://schemas.openxmlformats.org/officeDocument/2006/relationships/image" Target="../media/image75.jpeg"/><Relationship Id="rId1" Type="http://schemas.openxmlformats.org/officeDocument/2006/relationships/image" Target="../media/image2.png"/><Relationship Id="rId6" Type="http://schemas.openxmlformats.org/officeDocument/2006/relationships/diagramColors" Target="../diagrams/colors3.xml"/><Relationship Id="rId5" Type="http://schemas.openxmlformats.org/officeDocument/2006/relationships/diagramQuickStyle" Target="../diagrams/quickStyle3.xml"/><Relationship Id="rId4" Type="http://schemas.openxmlformats.org/officeDocument/2006/relationships/diagramLayout" Target="../diagrams/layout3.xml"/></Relationships>
</file>

<file path=xl/drawings/_rels/drawing49.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8.jpeg"/><Relationship Id="rId7" Type="http://schemas.openxmlformats.org/officeDocument/2006/relationships/image" Target="../media/image3.jpe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image" Target="../media/image2.png"/><Relationship Id="rId5" Type="http://schemas.openxmlformats.org/officeDocument/2006/relationships/image" Target="../media/image40.jpeg"/><Relationship Id="rId4" Type="http://schemas.openxmlformats.org/officeDocument/2006/relationships/image" Target="../media/image39.jpeg"/></Relationships>
</file>

<file path=xl/drawings/_rels/drawing50.xml.rels><?xml version="1.0" encoding="UTF-8" standalone="yes"?>
<Relationships xmlns="http://schemas.openxmlformats.org/package/2006/relationships"><Relationship Id="rId8" Type="http://schemas.microsoft.com/office/2007/relationships/diagramDrawing" Target="../diagrams/drawing4.xml"/><Relationship Id="rId3" Type="http://schemas.openxmlformats.org/officeDocument/2006/relationships/chart" Target="../charts/chart3.xml"/><Relationship Id="rId7" Type="http://schemas.openxmlformats.org/officeDocument/2006/relationships/diagramColors" Target="../diagrams/colors4.xml"/><Relationship Id="rId2" Type="http://schemas.openxmlformats.org/officeDocument/2006/relationships/image" Target="../media/image51.jpeg"/><Relationship Id="rId1" Type="http://schemas.openxmlformats.org/officeDocument/2006/relationships/image" Target="../media/image2.png"/><Relationship Id="rId6" Type="http://schemas.openxmlformats.org/officeDocument/2006/relationships/diagramQuickStyle" Target="../diagrams/quickStyle4.xml"/><Relationship Id="rId5" Type="http://schemas.openxmlformats.org/officeDocument/2006/relationships/diagramLayout" Target="../diagrams/layout4.xml"/><Relationship Id="rId4" Type="http://schemas.openxmlformats.org/officeDocument/2006/relationships/diagramData" Target="../diagrams/data4.xml"/><Relationship Id="rId9" Type="http://schemas.openxmlformats.org/officeDocument/2006/relationships/image" Target="../media/image77.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8" Type="http://schemas.microsoft.com/office/2007/relationships/diagramDrawing" Target="../diagrams/drawing5.xml"/><Relationship Id="rId3" Type="http://schemas.openxmlformats.org/officeDocument/2006/relationships/chart" Target="../charts/chart4.xml"/><Relationship Id="rId7" Type="http://schemas.openxmlformats.org/officeDocument/2006/relationships/diagramColors" Target="../diagrams/colors5.xml"/><Relationship Id="rId2" Type="http://schemas.openxmlformats.org/officeDocument/2006/relationships/image" Target="../media/image51.jpeg"/><Relationship Id="rId1" Type="http://schemas.openxmlformats.org/officeDocument/2006/relationships/image" Target="../media/image2.png"/><Relationship Id="rId6" Type="http://schemas.openxmlformats.org/officeDocument/2006/relationships/diagramQuickStyle" Target="../diagrams/quickStyle5.xml"/><Relationship Id="rId5" Type="http://schemas.openxmlformats.org/officeDocument/2006/relationships/diagramLayout" Target="../diagrams/layout5.xml"/><Relationship Id="rId4" Type="http://schemas.openxmlformats.org/officeDocument/2006/relationships/diagramData" Target="../diagrams/data5.xml"/><Relationship Id="rId9" Type="http://schemas.openxmlformats.org/officeDocument/2006/relationships/image" Target="../media/image77.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77.jpeg"/><Relationship Id="rId3" Type="http://schemas.openxmlformats.org/officeDocument/2006/relationships/diagramLayout" Target="../diagrams/layout6.xml"/><Relationship Id="rId7" Type="http://schemas.openxmlformats.org/officeDocument/2006/relationships/image" Target="../media/image2.png"/><Relationship Id="rId2" Type="http://schemas.openxmlformats.org/officeDocument/2006/relationships/diagramData" Target="../diagrams/data6.xml"/><Relationship Id="rId1" Type="http://schemas.openxmlformats.org/officeDocument/2006/relationships/chart" Target="../charts/chart5.xml"/><Relationship Id="rId6" Type="http://schemas.microsoft.com/office/2007/relationships/diagramDrawing" Target="../diagrams/drawing6.xml"/><Relationship Id="rId5" Type="http://schemas.openxmlformats.org/officeDocument/2006/relationships/diagramColors" Target="../diagrams/colors6.xml"/><Relationship Id="rId4" Type="http://schemas.openxmlformats.org/officeDocument/2006/relationships/diagramQuickStyle" Target="../diagrams/quickStyle6.xml"/></Relationships>
</file>

<file path=xl/drawings/_rels/drawing55.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diagramData" Target="../diagrams/data7.xml"/><Relationship Id="rId7" Type="http://schemas.microsoft.com/office/2007/relationships/diagramDrawing" Target="../diagrams/drawing7.xml"/><Relationship Id="rId2" Type="http://schemas.openxmlformats.org/officeDocument/2006/relationships/image" Target="../media/image78.jpeg"/><Relationship Id="rId1" Type="http://schemas.openxmlformats.org/officeDocument/2006/relationships/image" Target="../media/image2.png"/><Relationship Id="rId6" Type="http://schemas.openxmlformats.org/officeDocument/2006/relationships/diagramColors" Target="../diagrams/colors7.xml"/><Relationship Id="rId5" Type="http://schemas.openxmlformats.org/officeDocument/2006/relationships/diagramQuickStyle" Target="../diagrams/quickStyle7.xml"/><Relationship Id="rId4" Type="http://schemas.openxmlformats.org/officeDocument/2006/relationships/diagramLayout" Target="../diagrams/layout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8" Type="http://schemas.microsoft.com/office/2007/relationships/diagramDrawing" Target="../diagrams/drawing8.xml"/><Relationship Id="rId3" Type="http://schemas.openxmlformats.org/officeDocument/2006/relationships/chart" Target="../charts/chart7.xml"/><Relationship Id="rId7" Type="http://schemas.openxmlformats.org/officeDocument/2006/relationships/diagramColors" Target="../diagrams/colors8.xml"/><Relationship Id="rId2" Type="http://schemas.openxmlformats.org/officeDocument/2006/relationships/image" Target="../media/image60.jpeg"/><Relationship Id="rId1" Type="http://schemas.openxmlformats.org/officeDocument/2006/relationships/image" Target="../media/image2.png"/><Relationship Id="rId6" Type="http://schemas.openxmlformats.org/officeDocument/2006/relationships/diagramQuickStyle" Target="../diagrams/quickStyle8.xml"/><Relationship Id="rId5" Type="http://schemas.openxmlformats.org/officeDocument/2006/relationships/diagramLayout" Target="../diagrams/layout8.xml"/><Relationship Id="rId4" Type="http://schemas.openxmlformats.org/officeDocument/2006/relationships/diagramData" Target="../diagrams/data8.xml"/></Relationships>
</file>

<file path=xl/drawings/_rels/drawing59.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png"/></Relationships>
</file>

<file path=xl/drawings/_rels/drawing60.xml.rels><?xml version="1.0" encoding="UTF-8" standalone="yes"?>
<Relationships xmlns="http://schemas.openxmlformats.org/package/2006/relationships"><Relationship Id="rId8" Type="http://schemas.microsoft.com/office/2007/relationships/diagramDrawing" Target="../diagrams/drawing9.xml"/><Relationship Id="rId3" Type="http://schemas.openxmlformats.org/officeDocument/2006/relationships/chart" Target="../charts/chart8.xml"/><Relationship Id="rId7" Type="http://schemas.openxmlformats.org/officeDocument/2006/relationships/diagramColors" Target="../diagrams/colors9.xml"/><Relationship Id="rId2" Type="http://schemas.openxmlformats.org/officeDocument/2006/relationships/image" Target="../media/image60.jpeg"/><Relationship Id="rId1" Type="http://schemas.openxmlformats.org/officeDocument/2006/relationships/image" Target="../media/image2.png"/><Relationship Id="rId6" Type="http://schemas.openxmlformats.org/officeDocument/2006/relationships/diagramQuickStyle" Target="../diagrams/quickStyle9.xml"/><Relationship Id="rId5" Type="http://schemas.openxmlformats.org/officeDocument/2006/relationships/diagramLayout" Target="../diagrams/layout9.xml"/><Relationship Id="rId4" Type="http://schemas.openxmlformats.org/officeDocument/2006/relationships/diagramData" Target="../diagrams/data9.xml"/></Relationships>
</file>

<file path=xl/drawings/_rels/drawing61.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diagramData" Target="../diagrams/data10.xml"/><Relationship Id="rId7" Type="http://schemas.microsoft.com/office/2007/relationships/diagramDrawing" Target="../diagrams/drawing10.xml"/><Relationship Id="rId2" Type="http://schemas.openxmlformats.org/officeDocument/2006/relationships/chart" Target="../charts/chart9.xml"/><Relationship Id="rId1" Type="http://schemas.openxmlformats.org/officeDocument/2006/relationships/image" Target="../media/image65.jpeg"/><Relationship Id="rId6" Type="http://schemas.openxmlformats.org/officeDocument/2006/relationships/diagramColors" Target="../diagrams/colors10.xml"/><Relationship Id="rId5" Type="http://schemas.openxmlformats.org/officeDocument/2006/relationships/diagramQuickStyle" Target="../diagrams/quickStyle10.xml"/><Relationship Id="rId4" Type="http://schemas.openxmlformats.org/officeDocument/2006/relationships/diagramLayout" Target="../diagrams/layout10.xml"/><Relationship Id="rId9" Type="http://schemas.openxmlformats.org/officeDocument/2006/relationships/image" Target="../media/image77.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77.jpeg"/><Relationship Id="rId2" Type="http://schemas.openxmlformats.org/officeDocument/2006/relationships/image" Target="../media/image2.png"/><Relationship Id="rId1" Type="http://schemas.openxmlformats.org/officeDocument/2006/relationships/image" Target="../media/image65.jpeg"/></Relationships>
</file>

<file path=xl/drawings/_rels/drawing64.xml.rels><?xml version="1.0" encoding="UTF-8" standalone="yes"?>
<Relationships xmlns="http://schemas.openxmlformats.org/package/2006/relationships"><Relationship Id="rId8" Type="http://schemas.microsoft.com/office/2007/relationships/diagramDrawing" Target="../diagrams/drawing11.xml"/><Relationship Id="rId3" Type="http://schemas.openxmlformats.org/officeDocument/2006/relationships/image" Target="../media/image67.jpeg"/><Relationship Id="rId7" Type="http://schemas.openxmlformats.org/officeDocument/2006/relationships/diagramColors" Target="../diagrams/colors11.xml"/><Relationship Id="rId2" Type="http://schemas.openxmlformats.org/officeDocument/2006/relationships/image" Target="../media/image2.png"/><Relationship Id="rId1" Type="http://schemas.openxmlformats.org/officeDocument/2006/relationships/image" Target="../media/image68.jpeg"/><Relationship Id="rId6" Type="http://schemas.openxmlformats.org/officeDocument/2006/relationships/diagramQuickStyle" Target="../diagrams/quickStyle11.xml"/><Relationship Id="rId5" Type="http://schemas.openxmlformats.org/officeDocument/2006/relationships/diagramLayout" Target="../diagrams/layout11.xml"/><Relationship Id="rId4" Type="http://schemas.openxmlformats.org/officeDocument/2006/relationships/diagramData" Target="../diagrams/data11.xml"/><Relationship Id="rId9" Type="http://schemas.openxmlformats.org/officeDocument/2006/relationships/chart" Target="../charts/chart10.xml"/></Relationships>
</file>

<file path=xl/drawings/_rels/drawing65.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2.png"/><Relationship Id="rId1" Type="http://schemas.openxmlformats.org/officeDocument/2006/relationships/image" Target="../media/image68.jpeg"/></Relationships>
</file>

<file path=xl/drawings/_rels/drawing66.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diagramData" Target="../diagrams/data12.xml"/><Relationship Id="rId7" Type="http://schemas.microsoft.com/office/2007/relationships/diagramDrawing" Target="../diagrams/drawing12.xml"/><Relationship Id="rId2" Type="http://schemas.openxmlformats.org/officeDocument/2006/relationships/image" Target="../media/image71.jpeg"/><Relationship Id="rId1" Type="http://schemas.openxmlformats.org/officeDocument/2006/relationships/image" Target="../media/image2.png"/><Relationship Id="rId6" Type="http://schemas.openxmlformats.org/officeDocument/2006/relationships/diagramColors" Target="../diagrams/colors12.xml"/><Relationship Id="rId5" Type="http://schemas.openxmlformats.org/officeDocument/2006/relationships/diagramQuickStyle" Target="../diagrams/quickStyle12.xml"/><Relationship Id="rId4" Type="http://schemas.openxmlformats.org/officeDocument/2006/relationships/diagramLayout" Target="../diagrams/layout12.xml"/></Relationships>
</file>

<file path=xl/drawings/_rels/drawing67.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8" Type="http://schemas.microsoft.com/office/2007/relationships/diagramDrawing" Target="../diagrams/drawing13.xml"/><Relationship Id="rId3" Type="http://schemas.openxmlformats.org/officeDocument/2006/relationships/chart" Target="../charts/chart12.xml"/><Relationship Id="rId7" Type="http://schemas.openxmlformats.org/officeDocument/2006/relationships/diagramColors" Target="../diagrams/colors13.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QuickStyle" Target="../diagrams/quickStyle13.xml"/><Relationship Id="rId5" Type="http://schemas.openxmlformats.org/officeDocument/2006/relationships/diagramLayout" Target="../diagrams/layout13.xml"/><Relationship Id="rId4" Type="http://schemas.openxmlformats.org/officeDocument/2006/relationships/diagramData" Target="../diagrams/data13.xml"/></Relationships>
</file>

<file path=xl/drawings/_rels/drawing69.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45.jpeg"/><Relationship Id="rId7" Type="http://schemas.openxmlformats.org/officeDocument/2006/relationships/image" Target="../media/image40.jpeg"/><Relationship Id="rId2" Type="http://schemas.openxmlformats.org/officeDocument/2006/relationships/image" Target="../media/image34.jpeg"/><Relationship Id="rId1" Type="http://schemas.openxmlformats.org/officeDocument/2006/relationships/image" Target="../media/image44.jpe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46.jpeg"/><Relationship Id="rId9" Type="http://schemas.openxmlformats.org/officeDocument/2006/relationships/image" Target="../media/image35.jpeg"/></Relationships>
</file>

<file path=xl/drawings/_rels/drawing70.xml.rels><?xml version="1.0" encoding="UTF-8" standalone="yes"?>
<Relationships xmlns="http://schemas.openxmlformats.org/package/2006/relationships"><Relationship Id="rId8" Type="http://schemas.microsoft.com/office/2007/relationships/diagramDrawing" Target="../diagrams/drawing14.xml"/><Relationship Id="rId3" Type="http://schemas.openxmlformats.org/officeDocument/2006/relationships/chart" Target="../charts/chart13.xml"/><Relationship Id="rId7" Type="http://schemas.openxmlformats.org/officeDocument/2006/relationships/diagramColors" Target="../diagrams/colors14.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QuickStyle" Target="../diagrams/quickStyle14.xml"/><Relationship Id="rId5" Type="http://schemas.openxmlformats.org/officeDocument/2006/relationships/diagramLayout" Target="../diagrams/layout14.xml"/><Relationship Id="rId4" Type="http://schemas.openxmlformats.org/officeDocument/2006/relationships/diagramData" Target="../diagrams/data14.xml"/></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133350</xdr:rowOff>
    </xdr:from>
    <xdr:to>
      <xdr:col>14</xdr:col>
      <xdr:colOff>523874</xdr:colOff>
      <xdr:row>4</xdr:row>
      <xdr:rowOff>28575</xdr:rowOff>
    </xdr:to>
    <xdr:sp macro="" textlink="">
      <xdr:nvSpPr>
        <xdr:cNvPr id="12289" name="AutoShape 1"/>
        <xdr:cNvSpPr>
          <a:spLocks noChangeArrowheads="1"/>
        </xdr:cNvSpPr>
      </xdr:nvSpPr>
      <xdr:spPr bwMode="auto">
        <a:xfrm>
          <a:off x="66675" y="133350"/>
          <a:ext cx="8928846" cy="657225"/>
        </a:xfrm>
        <a:prstGeom prst="roundRect">
          <a:avLst>
            <a:gd name="adj" fmla="val 16667"/>
          </a:avLst>
        </a:prstGeom>
        <a:solidFill>
          <a:srgbClr val="000000"/>
        </a:solidFill>
        <a:ln w="38100">
          <a:solidFill>
            <a:srgbClr val="F2F2F2"/>
          </a:solidFill>
          <a:round/>
          <a:headEnd/>
          <a:tailEnd/>
        </a:ln>
        <a:effectLst>
          <a:outerShdw dist="28398" dir="3806097" algn="ctr" rotWithShape="0">
            <a:srgbClr val="7F7F7F">
              <a:alpha val="50000"/>
            </a:srgbClr>
          </a:outerShdw>
        </a:effectLst>
      </xdr:spPr>
      <xdr:txBody>
        <a:bodyPr vertOverflow="clip" wrap="square" lIns="91440" tIns="45720" rIns="91440" bIns="45720" anchor="t" upright="1"/>
        <a:lstStyle/>
        <a:p>
          <a:pPr algn="l" rtl="1">
            <a:defRPr sz="1000"/>
          </a:pPr>
          <a:r>
            <a:rPr lang="en-ZA" sz="1600" b="1" i="0" strike="noStrike">
              <a:solidFill>
                <a:schemeClr val="bg1"/>
              </a:solidFill>
              <a:latin typeface="Arial" pitchFamily="34" charset="0"/>
              <a:cs typeface="Arial" pitchFamily="34" charset="0"/>
            </a:rPr>
            <a:t>WATER</a:t>
          </a:r>
          <a:r>
            <a:rPr lang="en-ZA" sz="1600" b="1" i="0" strike="noStrike" baseline="0">
              <a:solidFill>
                <a:schemeClr val="bg1"/>
              </a:solidFill>
              <a:latin typeface="Arial" pitchFamily="34" charset="0"/>
              <a:cs typeface="Arial" pitchFamily="34" charset="0"/>
            </a:rPr>
            <a:t> SERVICES DEVELOPMENT PLAN                                                                                                                                                                   </a:t>
          </a:r>
          <a:r>
            <a:rPr lang="en-ZA" sz="1600" b="0" i="0" strike="noStrike" baseline="0">
              <a:solidFill>
                <a:schemeClr val="bg1"/>
              </a:solidFill>
              <a:latin typeface="Arial" pitchFamily="34" charset="0"/>
              <a:cs typeface="Arial" pitchFamily="34" charset="0"/>
            </a:rPr>
            <a:t>Mohokare Local Municipality 2015</a:t>
          </a:r>
          <a:endParaRPr lang="en-ZA" sz="1600" b="0" i="0" strike="noStrike">
            <a:solidFill>
              <a:schemeClr val="bg1"/>
            </a:solidFill>
            <a:latin typeface="Arial" pitchFamily="34" charset="0"/>
            <a:cs typeface="Arial" pitchFamily="34" charset="0"/>
          </a:endParaRPr>
        </a:p>
      </xdr:txBody>
    </xdr:sp>
    <xdr:clientData/>
  </xdr:twoCellAnchor>
  <xdr:twoCellAnchor>
    <xdr:from>
      <xdr:col>0</xdr:col>
      <xdr:colOff>114300</xdr:colOff>
      <xdr:row>4</xdr:row>
      <xdr:rowOff>142875</xdr:rowOff>
    </xdr:from>
    <xdr:to>
      <xdr:col>14</xdr:col>
      <xdr:colOff>485775</xdr:colOff>
      <xdr:row>6</xdr:row>
      <xdr:rowOff>57150</xdr:rowOff>
    </xdr:to>
    <xdr:sp macro="" textlink="">
      <xdr:nvSpPr>
        <xdr:cNvPr id="12290" name="AutoShape 2"/>
        <xdr:cNvSpPr>
          <a:spLocks noChangeArrowheads="1"/>
        </xdr:cNvSpPr>
      </xdr:nvSpPr>
      <xdr:spPr bwMode="auto">
        <a:xfrm>
          <a:off x="114300" y="904875"/>
          <a:ext cx="8905875"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Module 1:  Overview and Assessment of the Status of Information and Strategies on a WSA </a:t>
          </a:r>
          <a:r>
            <a:rPr lang="en-ZA" sz="1200" b="1" i="0" strike="noStrike" baseline="0">
              <a:solidFill>
                <a:srgbClr val="000000"/>
              </a:solidFill>
              <a:latin typeface="Arial" pitchFamily="34" charset="0"/>
              <a:cs typeface="Arial" pitchFamily="34" charset="0"/>
            </a:rPr>
            <a:t> Level</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0</xdr:col>
      <xdr:colOff>437031</xdr:colOff>
      <xdr:row>6</xdr:row>
      <xdr:rowOff>123264</xdr:rowOff>
    </xdr:from>
    <xdr:to>
      <xdr:col>14</xdr:col>
      <xdr:colOff>22414</xdr:colOff>
      <xdr:row>33</xdr:row>
      <xdr:rowOff>156881</xdr:rowOff>
    </xdr:to>
    <xdr:pic>
      <xdr:nvPicPr>
        <xdr:cNvPr id="5" name="Picture 4" descr="WSbusiness All.jpg"/>
        <xdr:cNvPicPr/>
      </xdr:nvPicPr>
      <xdr:blipFill>
        <a:blip xmlns:r="http://schemas.openxmlformats.org/officeDocument/2006/relationships" r:embed="rId1" cstate="print"/>
        <a:stretch>
          <a:fillRect/>
        </a:stretch>
      </xdr:blipFill>
      <xdr:spPr>
        <a:xfrm>
          <a:off x="437031" y="1266264"/>
          <a:ext cx="8057030" cy="5177117"/>
        </a:xfrm>
        <a:prstGeom prst="rect">
          <a:avLst/>
        </a:prstGeom>
        <a:ln>
          <a:noFill/>
        </a:ln>
        <a:effectLst>
          <a:softEdge rad="112500"/>
        </a:effectLst>
      </xdr:spPr>
    </xdr:pic>
    <xdr:clientData/>
  </xdr:twoCellAnchor>
  <xdr:twoCellAnchor>
    <xdr:from>
      <xdr:col>0</xdr:col>
      <xdr:colOff>82362</xdr:colOff>
      <xdr:row>35</xdr:row>
      <xdr:rowOff>11207</xdr:rowOff>
    </xdr:from>
    <xdr:to>
      <xdr:col>12</xdr:col>
      <xdr:colOff>535079</xdr:colOff>
      <xdr:row>36</xdr:row>
      <xdr:rowOff>126627</xdr:rowOff>
    </xdr:to>
    <xdr:sp macro="" textlink="">
      <xdr:nvSpPr>
        <xdr:cNvPr id="12291" name="Text Box 3"/>
        <xdr:cNvSpPr txBox="1">
          <a:spLocks noChangeArrowheads="1"/>
        </xdr:cNvSpPr>
      </xdr:nvSpPr>
      <xdr:spPr bwMode="auto">
        <a:xfrm>
          <a:off x="82362" y="6678707"/>
          <a:ext cx="7714129" cy="305920"/>
        </a:xfrm>
        <a:prstGeom prst="rect">
          <a:avLst/>
        </a:prstGeom>
        <a:gradFill rotWithShape="0">
          <a:gsLst>
            <a:gs pos="0">
              <a:srgbClr val="938953"/>
            </a:gs>
            <a:gs pos="100000">
              <a:srgbClr val="938953">
                <a:gamma/>
                <a:tint val="20000"/>
                <a:invGamma/>
              </a:srgbClr>
            </a:gs>
          </a:gsLst>
          <a:lin ang="0" scaled="1"/>
        </a:gradFill>
        <a:ln w="9525">
          <a:noFill/>
          <a:miter lim="800000"/>
          <a:headEnd/>
          <a:tailEnd/>
        </a:ln>
      </xdr:spPr>
      <xdr:txBody>
        <a:bodyPr vertOverflow="clip" wrap="square" lIns="91440" tIns="45720" rIns="91440" bIns="45720" anchor="ctr" upright="1"/>
        <a:lstStyle/>
        <a:p>
          <a:pPr algn="l" rtl="1">
            <a:defRPr sz="1000"/>
          </a:pPr>
          <a:r>
            <a:rPr lang="en-ZA" sz="800" b="1" i="0" strike="noStrike">
              <a:solidFill>
                <a:srgbClr val="000000"/>
              </a:solidFill>
              <a:latin typeface="Arial" pitchFamily="34" charset="0"/>
              <a:cs typeface="Arial" pitchFamily="34" charset="0"/>
            </a:rPr>
            <a:t>DWA's GUIDE FRAMEWORK &amp; CHECKLIST FOR THE DEVELOPMENT OF</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WATER SERVICES DEVELOPMENT</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PLANS</a:t>
          </a:r>
          <a:endParaRPr lang="en-ZA" sz="8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13</xdr:col>
      <xdr:colOff>33618</xdr:colOff>
      <xdr:row>34</xdr:row>
      <xdr:rowOff>123265</xdr:rowOff>
    </xdr:from>
    <xdr:to>
      <xdr:col>13</xdr:col>
      <xdr:colOff>338659</xdr:colOff>
      <xdr:row>36</xdr:row>
      <xdr:rowOff>121600</xdr:rowOff>
    </xdr:to>
    <xdr:pic>
      <xdr:nvPicPr>
        <xdr:cNvPr id="7" name="Picture 6" descr="coat of arms.bmp"/>
        <xdr:cNvPicPr/>
      </xdr:nvPicPr>
      <xdr:blipFill>
        <a:blip xmlns:r="http://schemas.openxmlformats.org/officeDocument/2006/relationships" r:embed="rId2" cstate="print"/>
        <a:stretch>
          <a:fillRect/>
        </a:stretch>
      </xdr:blipFill>
      <xdr:spPr>
        <a:xfrm>
          <a:off x="7900147" y="6600265"/>
          <a:ext cx="305041" cy="379335"/>
        </a:xfrm>
        <a:prstGeom prst="rect">
          <a:avLst/>
        </a:prstGeom>
      </xdr:spPr>
    </xdr:pic>
    <xdr:clientData/>
  </xdr:twoCellAnchor>
  <xdr:twoCellAnchor editAs="oneCell">
    <xdr:from>
      <xdr:col>13</xdr:col>
      <xdr:colOff>493060</xdr:colOff>
      <xdr:row>35</xdr:row>
      <xdr:rowOff>67234</xdr:rowOff>
    </xdr:from>
    <xdr:to>
      <xdr:col>14</xdr:col>
      <xdr:colOff>436051</xdr:colOff>
      <xdr:row>36</xdr:row>
      <xdr:rowOff>119278</xdr:rowOff>
    </xdr:to>
    <xdr:pic>
      <xdr:nvPicPr>
        <xdr:cNvPr id="8" name="Picture 7" descr="SALGA.jpg"/>
        <xdr:cNvPicPr/>
      </xdr:nvPicPr>
      <xdr:blipFill>
        <a:blip xmlns:r="http://schemas.openxmlformats.org/officeDocument/2006/relationships" r:embed="rId3" cstate="print"/>
        <a:stretch>
          <a:fillRect/>
        </a:stretch>
      </xdr:blipFill>
      <xdr:spPr>
        <a:xfrm>
          <a:off x="8359589" y="6734734"/>
          <a:ext cx="548109" cy="242544"/>
        </a:xfrm>
        <a:prstGeom prst="rect">
          <a:avLst/>
        </a:prstGeom>
      </xdr:spPr>
    </xdr:pic>
    <xdr:clientData/>
  </xdr:twoCellAnchor>
  <xdr:twoCellAnchor>
    <xdr:from>
      <xdr:col>4</xdr:col>
      <xdr:colOff>7843</xdr:colOff>
      <xdr:row>7</xdr:row>
      <xdr:rowOff>181535</xdr:rowOff>
    </xdr:from>
    <xdr:to>
      <xdr:col>7</xdr:col>
      <xdr:colOff>388843</xdr:colOff>
      <xdr:row>9</xdr:row>
      <xdr:rowOff>19610</xdr:rowOff>
    </xdr:to>
    <xdr:sp macro="" textlink="">
      <xdr:nvSpPr>
        <xdr:cNvPr id="12292" name="AutoShape 4"/>
        <xdr:cNvSpPr>
          <a:spLocks noChangeArrowheads="1"/>
        </xdr:cNvSpPr>
      </xdr:nvSpPr>
      <xdr:spPr bwMode="auto">
        <a:xfrm>
          <a:off x="2428314" y="1515035"/>
          <a:ext cx="2196353"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Conservation &amp; Demand Management</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8</xdr:col>
      <xdr:colOff>442633</xdr:colOff>
      <xdr:row>7</xdr:row>
      <xdr:rowOff>87966</xdr:rowOff>
    </xdr:from>
    <xdr:to>
      <xdr:col>11</xdr:col>
      <xdr:colOff>318808</xdr:colOff>
      <xdr:row>8</xdr:row>
      <xdr:rowOff>116541</xdr:rowOff>
    </xdr:to>
    <xdr:sp macro="" textlink="">
      <xdr:nvSpPr>
        <xdr:cNvPr id="12293" name="AutoShape 5"/>
        <xdr:cNvSpPr>
          <a:spLocks noChangeArrowheads="1"/>
        </xdr:cNvSpPr>
      </xdr:nvSpPr>
      <xdr:spPr bwMode="auto">
        <a:xfrm>
          <a:off x="5283574" y="1421466"/>
          <a:ext cx="169152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WS Institutional Arrangements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12</xdr:col>
      <xdr:colOff>359709</xdr:colOff>
      <xdr:row>7</xdr:row>
      <xdr:rowOff>119343</xdr:rowOff>
    </xdr:from>
    <xdr:to>
      <xdr:col>13</xdr:col>
      <xdr:colOff>474010</xdr:colOff>
      <xdr:row>8</xdr:row>
      <xdr:rowOff>147918</xdr:rowOff>
    </xdr:to>
    <xdr:sp macro="" textlink="">
      <xdr:nvSpPr>
        <xdr:cNvPr id="12294" name="AutoShape 6"/>
        <xdr:cNvSpPr>
          <a:spLocks noChangeArrowheads="1"/>
        </xdr:cNvSpPr>
      </xdr:nvSpPr>
      <xdr:spPr bwMode="auto">
        <a:xfrm>
          <a:off x="7621121" y="1452843"/>
          <a:ext cx="71941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Reporting</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11</xdr:col>
      <xdr:colOff>307602</xdr:colOff>
      <xdr:row>9</xdr:row>
      <xdr:rowOff>49306</xdr:rowOff>
    </xdr:from>
    <xdr:to>
      <xdr:col>13</xdr:col>
      <xdr:colOff>507627</xdr:colOff>
      <xdr:row>10</xdr:row>
      <xdr:rowOff>77881</xdr:rowOff>
    </xdr:to>
    <xdr:sp macro="" textlink="">
      <xdr:nvSpPr>
        <xdr:cNvPr id="12295" name="AutoShape 7"/>
        <xdr:cNvSpPr>
          <a:spLocks noChangeArrowheads="1"/>
        </xdr:cNvSpPr>
      </xdr:nvSpPr>
      <xdr:spPr bwMode="auto">
        <a:xfrm>
          <a:off x="6963896" y="1763806"/>
          <a:ext cx="1410260" cy="219075"/>
        </a:xfrm>
        <a:prstGeom prst="roundRect">
          <a:avLst>
            <a:gd name="adj" fmla="val 16667"/>
          </a:avLst>
        </a:prstGeom>
        <a:solidFill>
          <a:srgbClr val="FFC000"/>
        </a:solidFill>
        <a:ln w="9525">
          <a:noFill/>
          <a:round/>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Needs Development Plan</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5</xdr:col>
      <xdr:colOff>9525</xdr:colOff>
      <xdr:row>10</xdr:row>
      <xdr:rowOff>101414</xdr:rowOff>
    </xdr:from>
    <xdr:to>
      <xdr:col>6</xdr:col>
      <xdr:colOff>452717</xdr:colOff>
      <xdr:row>11</xdr:row>
      <xdr:rowOff>129989</xdr:rowOff>
    </xdr:to>
    <xdr:sp macro="" textlink="">
      <xdr:nvSpPr>
        <xdr:cNvPr id="12297" name="AutoShape 9"/>
        <xdr:cNvSpPr>
          <a:spLocks noChangeArrowheads="1"/>
        </xdr:cNvSpPr>
      </xdr:nvSpPr>
      <xdr:spPr bwMode="auto">
        <a:xfrm>
          <a:off x="3035113" y="2006414"/>
          <a:ext cx="1048310"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Water Resources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8</xdr:col>
      <xdr:colOff>324971</xdr:colOff>
      <xdr:row>12</xdr:row>
      <xdr:rowOff>10646</xdr:rowOff>
    </xdr:from>
    <xdr:to>
      <xdr:col>10</xdr:col>
      <xdr:colOff>20171</xdr:colOff>
      <xdr:row>13</xdr:row>
      <xdr:rowOff>39221</xdr:rowOff>
    </xdr:to>
    <xdr:sp macro="" textlink="">
      <xdr:nvSpPr>
        <xdr:cNvPr id="12298" name="AutoShape 10"/>
        <xdr:cNvSpPr>
          <a:spLocks noChangeArrowheads="1"/>
        </xdr:cNvSpPr>
      </xdr:nvSpPr>
      <xdr:spPr bwMode="auto">
        <a:xfrm>
          <a:off x="5165912" y="2296646"/>
          <a:ext cx="905435"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Infrastructure</a:t>
          </a: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xdr:from>
      <xdr:col>3</xdr:col>
      <xdr:colOff>529478</xdr:colOff>
      <xdr:row>12</xdr:row>
      <xdr:rowOff>151279</xdr:rowOff>
    </xdr:from>
    <xdr:to>
      <xdr:col>5</xdr:col>
      <xdr:colOff>329453</xdr:colOff>
      <xdr:row>13</xdr:row>
      <xdr:rowOff>189379</xdr:rowOff>
    </xdr:to>
    <xdr:sp macro="" textlink="">
      <xdr:nvSpPr>
        <xdr:cNvPr id="12299" name="AutoShape 11"/>
        <xdr:cNvSpPr>
          <a:spLocks noChangeArrowheads="1"/>
        </xdr:cNvSpPr>
      </xdr:nvSpPr>
      <xdr:spPr bwMode="auto">
        <a:xfrm>
          <a:off x="2344831" y="2437279"/>
          <a:ext cx="1010210" cy="228600"/>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Socio Economic</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10</xdr:col>
      <xdr:colOff>486336</xdr:colOff>
      <xdr:row>14</xdr:row>
      <xdr:rowOff>11206</xdr:rowOff>
    </xdr:from>
    <xdr:to>
      <xdr:col>12</xdr:col>
      <xdr:colOff>280147</xdr:colOff>
      <xdr:row>15</xdr:row>
      <xdr:rowOff>37540</xdr:rowOff>
    </xdr:to>
    <xdr:sp macro="" textlink="">
      <xdr:nvSpPr>
        <xdr:cNvPr id="12300" name="AutoShape 12"/>
        <xdr:cNvSpPr>
          <a:spLocks noChangeArrowheads="1"/>
        </xdr:cNvSpPr>
      </xdr:nvSpPr>
      <xdr:spPr bwMode="auto">
        <a:xfrm>
          <a:off x="6537512" y="2678206"/>
          <a:ext cx="1004047" cy="216834"/>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Service Levels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7</xdr:col>
      <xdr:colOff>56029</xdr:colOff>
      <xdr:row>16</xdr:row>
      <xdr:rowOff>127186</xdr:rowOff>
    </xdr:from>
    <xdr:to>
      <xdr:col>9</xdr:col>
      <xdr:colOff>308722</xdr:colOff>
      <xdr:row>17</xdr:row>
      <xdr:rowOff>155761</xdr:rowOff>
    </xdr:to>
    <xdr:sp macro="" textlink="">
      <xdr:nvSpPr>
        <xdr:cNvPr id="12301" name="AutoShape 13"/>
        <xdr:cNvSpPr>
          <a:spLocks noChangeArrowheads="1"/>
        </xdr:cNvSpPr>
      </xdr:nvSpPr>
      <xdr:spPr bwMode="auto">
        <a:xfrm>
          <a:off x="4291853" y="3175186"/>
          <a:ext cx="146292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Operation &amp; Maintenance</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10</xdr:col>
      <xdr:colOff>200026</xdr:colOff>
      <xdr:row>16</xdr:row>
      <xdr:rowOff>72838</xdr:rowOff>
    </xdr:from>
    <xdr:to>
      <xdr:col>12</xdr:col>
      <xdr:colOff>547968</xdr:colOff>
      <xdr:row>17</xdr:row>
      <xdr:rowOff>82363</xdr:rowOff>
    </xdr:to>
    <xdr:sp macro="" textlink="">
      <xdr:nvSpPr>
        <xdr:cNvPr id="12302" name="AutoShape 14"/>
        <xdr:cNvSpPr>
          <a:spLocks noChangeArrowheads="1"/>
        </xdr:cNvSpPr>
      </xdr:nvSpPr>
      <xdr:spPr bwMode="auto">
        <a:xfrm>
          <a:off x="6251202" y="3120838"/>
          <a:ext cx="1558178" cy="20002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Social &amp; Customer Services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xdr:col>
      <xdr:colOff>422461</xdr:colOff>
      <xdr:row>17</xdr:row>
      <xdr:rowOff>179294</xdr:rowOff>
    </xdr:from>
    <xdr:to>
      <xdr:col>3</xdr:col>
      <xdr:colOff>190500</xdr:colOff>
      <xdr:row>19</xdr:row>
      <xdr:rowOff>17929</xdr:rowOff>
    </xdr:to>
    <xdr:sp macro="" textlink="">
      <xdr:nvSpPr>
        <xdr:cNvPr id="12303" name="AutoShape 15"/>
        <xdr:cNvSpPr>
          <a:spLocks noChangeArrowheads="1"/>
        </xdr:cNvSpPr>
      </xdr:nvSpPr>
      <xdr:spPr bwMode="auto">
        <a:xfrm>
          <a:off x="1027579" y="3417794"/>
          <a:ext cx="978274" cy="21963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Water Balance</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7</xdr:col>
      <xdr:colOff>98051</xdr:colOff>
      <xdr:row>21</xdr:row>
      <xdr:rowOff>127186</xdr:rowOff>
    </xdr:from>
    <xdr:to>
      <xdr:col>8</xdr:col>
      <xdr:colOff>507627</xdr:colOff>
      <xdr:row>22</xdr:row>
      <xdr:rowOff>155761</xdr:rowOff>
    </xdr:to>
    <xdr:sp macro="" textlink="">
      <xdr:nvSpPr>
        <xdr:cNvPr id="12304" name="AutoShape 16"/>
        <xdr:cNvSpPr>
          <a:spLocks noChangeArrowheads="1"/>
        </xdr:cNvSpPr>
      </xdr:nvSpPr>
      <xdr:spPr bwMode="auto">
        <a:xfrm>
          <a:off x="4333875" y="4127686"/>
          <a:ext cx="1014693"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Socio Economic</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12</xdr:col>
      <xdr:colOff>38660</xdr:colOff>
      <xdr:row>24</xdr:row>
      <xdr:rowOff>36979</xdr:rowOff>
    </xdr:from>
    <xdr:to>
      <xdr:col>13</xdr:col>
      <xdr:colOff>367553</xdr:colOff>
      <xdr:row>25</xdr:row>
      <xdr:rowOff>65554</xdr:rowOff>
    </xdr:to>
    <xdr:sp macro="" textlink="">
      <xdr:nvSpPr>
        <xdr:cNvPr id="12305" name="AutoShape 17"/>
        <xdr:cNvSpPr>
          <a:spLocks noChangeArrowheads="1"/>
        </xdr:cNvSpPr>
      </xdr:nvSpPr>
      <xdr:spPr bwMode="auto">
        <a:xfrm>
          <a:off x="7300072" y="4608979"/>
          <a:ext cx="934010"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Demographics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4</xdr:col>
      <xdr:colOff>477930</xdr:colOff>
      <xdr:row>25</xdr:row>
      <xdr:rowOff>100293</xdr:rowOff>
    </xdr:from>
    <xdr:to>
      <xdr:col>5</xdr:col>
      <xdr:colOff>582706</xdr:colOff>
      <xdr:row>26</xdr:row>
      <xdr:rowOff>138393</xdr:rowOff>
    </xdr:to>
    <xdr:sp macro="" textlink="">
      <xdr:nvSpPr>
        <xdr:cNvPr id="12306" name="AutoShape 18"/>
        <xdr:cNvSpPr>
          <a:spLocks noChangeArrowheads="1"/>
        </xdr:cNvSpPr>
      </xdr:nvSpPr>
      <xdr:spPr bwMode="auto">
        <a:xfrm>
          <a:off x="2898401" y="4862793"/>
          <a:ext cx="709893" cy="228600"/>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Financial</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6</xdr:col>
      <xdr:colOff>123265</xdr:colOff>
      <xdr:row>28</xdr:row>
      <xdr:rowOff>5042</xdr:rowOff>
    </xdr:from>
    <xdr:to>
      <xdr:col>8</xdr:col>
      <xdr:colOff>142315</xdr:colOff>
      <xdr:row>29</xdr:row>
      <xdr:rowOff>44823</xdr:rowOff>
    </xdr:to>
    <xdr:sp macro="" textlink="">
      <xdr:nvSpPr>
        <xdr:cNvPr id="12307" name="AutoShape 19"/>
        <xdr:cNvSpPr>
          <a:spLocks noChangeArrowheads="1"/>
        </xdr:cNvSpPr>
      </xdr:nvSpPr>
      <xdr:spPr bwMode="auto">
        <a:xfrm>
          <a:off x="3753971" y="5339042"/>
          <a:ext cx="1229285" cy="230281"/>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Associated Services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7326</xdr:colOff>
      <xdr:row>7</xdr:row>
      <xdr:rowOff>157744</xdr:rowOff>
    </xdr:from>
    <xdr:to>
      <xdr:col>14</xdr:col>
      <xdr:colOff>571500</xdr:colOff>
      <xdr:row>9</xdr:row>
      <xdr:rowOff>127488</xdr:rowOff>
    </xdr:to>
    <xdr:sp macro="" textlink="">
      <xdr:nvSpPr>
        <xdr:cNvPr id="2" name="TextBox 1"/>
        <xdr:cNvSpPr txBox="1"/>
      </xdr:nvSpPr>
      <xdr:spPr>
        <a:xfrm>
          <a:off x="7326" y="1491244"/>
          <a:ext cx="9078059" cy="350744"/>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Urban versus</a:t>
          </a:r>
          <a:r>
            <a:rPr lang="en-ZA" sz="1400" baseline="0">
              <a:latin typeface="Arial" pitchFamily="34" charset="0"/>
              <a:cs typeface="Arial" pitchFamily="34" charset="0"/>
            </a:rPr>
            <a:t> Rural Backlogs</a:t>
          </a:r>
          <a:endParaRPr lang="en-ZA" sz="1400">
            <a:latin typeface="Arial" pitchFamily="34" charset="0"/>
            <a:cs typeface="Arial" pitchFamily="34" charset="0"/>
          </a:endParaRP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13</xdr:col>
      <xdr:colOff>438150</xdr:colOff>
      <xdr:row>0</xdr:row>
      <xdr:rowOff>152400</xdr:rowOff>
    </xdr:from>
    <xdr:to>
      <xdr:col>14</xdr:col>
      <xdr:colOff>254373</xdr:colOff>
      <xdr:row>2</xdr:row>
      <xdr:rowOff>6723</xdr:rowOff>
    </xdr:to>
    <xdr:sp macro="" textlink="">
      <xdr:nvSpPr>
        <xdr:cNvPr id="4" name="Rectangle 3"/>
        <xdr:cNvSpPr/>
      </xdr:nvSpPr>
      <xdr:spPr>
        <a:xfrm>
          <a:off x="8362950" y="1524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a:t>
          </a:r>
        </a:p>
      </xdr:txBody>
    </xdr:sp>
    <xdr:clientData/>
  </xdr:twoCellAnchor>
  <xdr:twoCellAnchor>
    <xdr:from>
      <xdr:col>0</xdr:col>
      <xdr:colOff>57150</xdr:colOff>
      <xdr:row>5</xdr:row>
      <xdr:rowOff>104775</xdr:rowOff>
    </xdr:from>
    <xdr:to>
      <xdr:col>14</xdr:col>
      <xdr:colOff>490903</xdr:colOff>
      <xdr:row>7</xdr:row>
      <xdr:rowOff>19050</xdr:rowOff>
    </xdr:to>
    <xdr:sp macro="" textlink="">
      <xdr:nvSpPr>
        <xdr:cNvPr id="6" name="AutoShape 2"/>
        <xdr:cNvSpPr>
          <a:spLocks noChangeArrowheads="1"/>
        </xdr:cNvSpPr>
      </xdr:nvSpPr>
      <xdr:spPr bwMode="auto">
        <a:xfrm>
          <a:off x="57150" y="1057275"/>
          <a:ext cx="8947638"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14654</xdr:colOff>
      <xdr:row>15</xdr:row>
      <xdr:rowOff>113351</xdr:rowOff>
    </xdr:from>
    <xdr:to>
      <xdr:col>14</xdr:col>
      <xdr:colOff>571500</xdr:colOff>
      <xdr:row>17</xdr:row>
      <xdr:rowOff>97102</xdr:rowOff>
    </xdr:to>
    <xdr:sp macro="" textlink="">
      <xdr:nvSpPr>
        <xdr:cNvPr id="7" name="TextBox 6"/>
        <xdr:cNvSpPr txBox="1"/>
      </xdr:nvSpPr>
      <xdr:spPr>
        <a:xfrm>
          <a:off x="14654" y="2824313"/>
          <a:ext cx="9070731" cy="36475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Reliance on Water Resources available and Bulk Infrastructure</a:t>
          </a:r>
        </a:p>
      </xdr:txBody>
    </xdr:sp>
    <xdr:clientData/>
  </xdr:twoCellAnchor>
  <xdr:twoCellAnchor>
    <xdr:from>
      <xdr:col>0</xdr:col>
      <xdr:colOff>1</xdr:colOff>
      <xdr:row>22</xdr:row>
      <xdr:rowOff>103440</xdr:rowOff>
    </xdr:from>
    <xdr:to>
      <xdr:col>14</xdr:col>
      <xdr:colOff>578828</xdr:colOff>
      <xdr:row>24</xdr:row>
      <xdr:rowOff>93655</xdr:rowOff>
    </xdr:to>
    <xdr:sp macro="" textlink="">
      <xdr:nvSpPr>
        <xdr:cNvPr id="8" name="TextBox 7"/>
        <xdr:cNvSpPr txBox="1"/>
      </xdr:nvSpPr>
      <xdr:spPr>
        <a:xfrm>
          <a:off x="1" y="4147902"/>
          <a:ext cx="9092712"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Links between Water Supply &amp; Sanitation</a:t>
          </a:r>
        </a:p>
      </xdr:txBody>
    </xdr:sp>
    <xdr:clientData/>
  </xdr:twoCellAnchor>
  <xdr:twoCellAnchor>
    <xdr:from>
      <xdr:col>0</xdr:col>
      <xdr:colOff>0</xdr:colOff>
      <xdr:row>29</xdr:row>
      <xdr:rowOff>80595</xdr:rowOff>
    </xdr:from>
    <xdr:to>
      <xdr:col>14</xdr:col>
      <xdr:colOff>586153</xdr:colOff>
      <xdr:row>31</xdr:row>
      <xdr:rowOff>70810</xdr:rowOff>
    </xdr:to>
    <xdr:sp macro="" textlink="">
      <xdr:nvSpPr>
        <xdr:cNvPr id="9" name="TextBox 8"/>
        <xdr:cNvSpPr txBox="1"/>
      </xdr:nvSpPr>
      <xdr:spPr>
        <a:xfrm>
          <a:off x="0" y="5458557"/>
          <a:ext cx="9100038"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Limited Implementation</a:t>
          </a:r>
          <a:r>
            <a:rPr lang="en-ZA" sz="1400" baseline="0">
              <a:latin typeface="Arial" pitchFamily="34" charset="0"/>
              <a:cs typeface="Arial" pitchFamily="34" charset="0"/>
            </a:rPr>
            <a:t> &amp; Operating Capacity in Some Municipalities</a:t>
          </a:r>
          <a:endParaRPr lang="en-ZA" sz="1400">
            <a:latin typeface="Arial" pitchFamily="34" charset="0"/>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7326</xdr:colOff>
      <xdr:row>21</xdr:row>
      <xdr:rowOff>47841</xdr:rowOff>
    </xdr:from>
    <xdr:to>
      <xdr:col>15</xdr:col>
      <xdr:colOff>0</xdr:colOff>
      <xdr:row>23</xdr:row>
      <xdr:rowOff>29307</xdr:rowOff>
    </xdr:to>
    <xdr:sp macro="" textlink="">
      <xdr:nvSpPr>
        <xdr:cNvPr id="2" name="TextBox 1"/>
        <xdr:cNvSpPr txBox="1"/>
      </xdr:nvSpPr>
      <xdr:spPr>
        <a:xfrm>
          <a:off x="7326" y="3982399"/>
          <a:ext cx="9114693" cy="36246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Growing Backlog in Refurbishment of Existing Infrastructure</a:t>
          </a: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57150</xdr:colOff>
      <xdr:row>5</xdr:row>
      <xdr:rowOff>104775</xdr:rowOff>
    </xdr:from>
    <xdr:to>
      <xdr:col>14</xdr:col>
      <xdr:colOff>542192</xdr:colOff>
      <xdr:row>7</xdr:row>
      <xdr:rowOff>19050</xdr:rowOff>
    </xdr:to>
    <xdr:sp macro="" textlink="">
      <xdr:nvSpPr>
        <xdr:cNvPr id="6" name="AutoShape 2"/>
        <xdr:cNvSpPr>
          <a:spLocks noChangeArrowheads="1"/>
        </xdr:cNvSpPr>
      </xdr:nvSpPr>
      <xdr:spPr bwMode="auto">
        <a:xfrm>
          <a:off x="57150" y="1057275"/>
          <a:ext cx="8998927"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7326</xdr:colOff>
      <xdr:row>28</xdr:row>
      <xdr:rowOff>54736</xdr:rowOff>
    </xdr:from>
    <xdr:to>
      <xdr:col>15</xdr:col>
      <xdr:colOff>0</xdr:colOff>
      <xdr:row>30</xdr:row>
      <xdr:rowOff>29307</xdr:rowOff>
    </xdr:to>
    <xdr:sp macro="" textlink="">
      <xdr:nvSpPr>
        <xdr:cNvPr id="7" name="TextBox 6"/>
        <xdr:cNvSpPr txBox="1"/>
      </xdr:nvSpPr>
      <xdr:spPr>
        <a:xfrm>
          <a:off x="7326" y="5227544"/>
          <a:ext cx="9114693" cy="35557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Major Economic Development</a:t>
          </a:r>
        </a:p>
      </xdr:txBody>
    </xdr:sp>
    <xdr:clientData/>
  </xdr:twoCellAnchor>
  <xdr:twoCellAnchor>
    <xdr:from>
      <xdr:col>0</xdr:col>
      <xdr:colOff>7326</xdr:colOff>
      <xdr:row>35</xdr:row>
      <xdr:rowOff>88787</xdr:rowOff>
    </xdr:from>
    <xdr:to>
      <xdr:col>15</xdr:col>
      <xdr:colOff>0</xdr:colOff>
      <xdr:row>37</xdr:row>
      <xdr:rowOff>87923</xdr:rowOff>
    </xdr:to>
    <xdr:sp macro="" textlink="">
      <xdr:nvSpPr>
        <xdr:cNvPr id="8" name="TextBox 7"/>
        <xdr:cNvSpPr txBox="1"/>
      </xdr:nvSpPr>
      <xdr:spPr>
        <a:xfrm>
          <a:off x="7326" y="6521825"/>
          <a:ext cx="9114693" cy="38013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Associated Population Growth &amp; Water Demand</a:t>
          </a:r>
        </a:p>
      </xdr:txBody>
    </xdr:sp>
    <xdr:clientData/>
  </xdr:twoCellAnchor>
  <xdr:twoCellAnchor>
    <xdr:from>
      <xdr:col>13</xdr:col>
      <xdr:colOff>534865</xdr:colOff>
      <xdr:row>0</xdr:row>
      <xdr:rowOff>146538</xdr:rowOff>
    </xdr:from>
    <xdr:to>
      <xdr:col>14</xdr:col>
      <xdr:colOff>352553</xdr:colOff>
      <xdr:row>2</xdr:row>
      <xdr:rowOff>861</xdr:rowOff>
    </xdr:to>
    <xdr:sp macro="" textlink="">
      <xdr:nvSpPr>
        <xdr:cNvPr id="12" name="Rectangle 11"/>
        <xdr:cNvSpPr/>
      </xdr:nvSpPr>
      <xdr:spPr>
        <a:xfrm>
          <a:off x="8440615" y="146538"/>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a:t>
          </a:r>
        </a:p>
      </xdr:txBody>
    </xdr:sp>
    <xdr:clientData/>
  </xdr:twoCellAnchor>
  <xdr:twoCellAnchor>
    <xdr:from>
      <xdr:col>0</xdr:col>
      <xdr:colOff>0</xdr:colOff>
      <xdr:row>7</xdr:row>
      <xdr:rowOff>124558</xdr:rowOff>
    </xdr:from>
    <xdr:to>
      <xdr:col>14</xdr:col>
      <xdr:colOff>593480</xdr:colOff>
      <xdr:row>9</xdr:row>
      <xdr:rowOff>80596</xdr:rowOff>
    </xdr:to>
    <xdr:sp macro="" textlink="">
      <xdr:nvSpPr>
        <xdr:cNvPr id="13" name="TextBox 12"/>
        <xdr:cNvSpPr txBox="1"/>
      </xdr:nvSpPr>
      <xdr:spPr>
        <a:xfrm>
          <a:off x="0" y="1458058"/>
          <a:ext cx="9107365" cy="337038"/>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Available</a:t>
          </a:r>
          <a:r>
            <a:rPr lang="en-ZA" sz="1400" baseline="0">
              <a:latin typeface="Arial" pitchFamily="34" charset="0"/>
              <a:cs typeface="Arial" pitchFamily="34" charset="0"/>
            </a:rPr>
            <a:t> Funding</a:t>
          </a:r>
          <a:endParaRPr lang="en-ZA" sz="1400">
            <a:latin typeface="Arial" pitchFamily="34" charset="0"/>
            <a:cs typeface="Arial" pitchFamily="34" charset="0"/>
          </a:endParaRPr>
        </a:p>
      </xdr:txBody>
    </xdr:sp>
    <xdr:clientData/>
  </xdr:twoCellAnchor>
  <xdr:twoCellAnchor>
    <xdr:from>
      <xdr:col>0</xdr:col>
      <xdr:colOff>0</xdr:colOff>
      <xdr:row>14</xdr:row>
      <xdr:rowOff>87923</xdr:rowOff>
    </xdr:from>
    <xdr:to>
      <xdr:col>14</xdr:col>
      <xdr:colOff>593479</xdr:colOff>
      <xdr:row>16</xdr:row>
      <xdr:rowOff>80596</xdr:rowOff>
    </xdr:to>
    <xdr:sp macro="" textlink="">
      <xdr:nvSpPr>
        <xdr:cNvPr id="14" name="TextBox 13"/>
        <xdr:cNvSpPr txBox="1"/>
      </xdr:nvSpPr>
      <xdr:spPr>
        <a:xfrm>
          <a:off x="0" y="2725615"/>
          <a:ext cx="9107364" cy="373673"/>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Affordability of Service Levels</a:t>
          </a:r>
          <a:r>
            <a:rPr lang="en-ZA" sz="1400" baseline="0">
              <a:latin typeface="Arial" pitchFamily="34" charset="0"/>
              <a:cs typeface="Arial" pitchFamily="34" charset="0"/>
            </a:rPr>
            <a:t> (O&amp;M Costs)</a:t>
          </a:r>
          <a:endParaRPr lang="en-ZA" sz="1400">
            <a:latin typeface="Arial" pitchFamily="34" charset="0"/>
            <a:cs typeface="Arial"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0</xdr:row>
      <xdr:rowOff>28575</xdr:rowOff>
    </xdr:from>
    <xdr:to>
      <xdr:col>22</xdr:col>
      <xdr:colOff>358588</xdr:colOff>
      <xdr:row>2</xdr:row>
      <xdr:rowOff>28575</xdr:rowOff>
    </xdr:to>
    <xdr:sp macro="" textlink="">
      <xdr:nvSpPr>
        <xdr:cNvPr id="3073" name="Text Box 1"/>
        <xdr:cNvSpPr txBox="1">
          <a:spLocks noChangeArrowheads="1"/>
        </xdr:cNvSpPr>
      </xdr:nvSpPr>
      <xdr:spPr bwMode="auto">
        <a:xfrm>
          <a:off x="171450" y="28575"/>
          <a:ext cx="9656109"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Module 1: Comprehensive Overview Assessment</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12</xdr:row>
      <xdr:rowOff>152400</xdr:rowOff>
    </xdr:from>
    <xdr:to>
      <xdr:col>4</xdr:col>
      <xdr:colOff>285750</xdr:colOff>
      <xdr:row>23</xdr:row>
      <xdr:rowOff>133350</xdr:rowOff>
    </xdr:to>
    <xdr:sp macro="" textlink="">
      <xdr:nvSpPr>
        <xdr:cNvPr id="3076" name="AutoShape 4"/>
        <xdr:cNvSpPr>
          <a:spLocks noChangeArrowheads="1"/>
        </xdr:cNvSpPr>
      </xdr:nvSpPr>
      <xdr:spPr bwMode="auto">
        <a:xfrm>
          <a:off x="228600" y="2438400"/>
          <a:ext cx="2495550" cy="2076450"/>
        </a:xfrm>
        <a:prstGeom prst="homePlate">
          <a:avLst>
            <a:gd name="adj" fmla="val 30046"/>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endParaRPr lang="en-ZA" sz="1400" b="1" i="0" strike="noStrike">
            <a:solidFill>
              <a:srgbClr val="000000"/>
            </a:solidFill>
            <a:latin typeface="Arial"/>
            <a:cs typeface="Arial"/>
          </a:endParaRPr>
        </a:p>
        <a:p>
          <a:pPr algn="l" rtl="1">
            <a:defRPr sz="1000"/>
          </a:pPr>
          <a:r>
            <a:rPr lang="en-ZA" sz="1400" b="1" i="0" strike="noStrike">
              <a:solidFill>
                <a:srgbClr val="000000"/>
              </a:solidFill>
              <a:latin typeface="Arial"/>
              <a:cs typeface="Arial"/>
            </a:rPr>
            <a:t>How does my WSA fare regarding knowledge and information of the building pillars of the Water Services Business?</a:t>
          </a: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228600</xdr:colOff>
      <xdr:row>5</xdr:row>
      <xdr:rowOff>171450</xdr:rowOff>
    </xdr:from>
    <xdr:to>
      <xdr:col>4</xdr:col>
      <xdr:colOff>285750</xdr:colOff>
      <xdr:row>11</xdr:row>
      <xdr:rowOff>171450</xdr:rowOff>
    </xdr:to>
    <xdr:sp macro="" textlink="">
      <xdr:nvSpPr>
        <xdr:cNvPr id="3077" name="Text Box 5"/>
        <xdr:cNvSpPr txBox="1">
          <a:spLocks noChangeArrowheads="1"/>
        </xdr:cNvSpPr>
      </xdr:nvSpPr>
      <xdr:spPr bwMode="auto">
        <a:xfrm>
          <a:off x="228600" y="1123950"/>
          <a:ext cx="2495550" cy="1143000"/>
        </a:xfrm>
        <a:prstGeom prst="rect">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An Overall Critical Self Evaluation of the Overall WSDP Knowledge Base</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26</xdr:row>
      <xdr:rowOff>47625</xdr:rowOff>
    </xdr:from>
    <xdr:to>
      <xdr:col>4</xdr:col>
      <xdr:colOff>285750</xdr:colOff>
      <xdr:row>30</xdr:row>
      <xdr:rowOff>95250</xdr:rowOff>
    </xdr:to>
    <xdr:sp macro="" textlink="">
      <xdr:nvSpPr>
        <xdr:cNvPr id="3078" name="Text Box 6"/>
        <xdr:cNvSpPr txBox="1">
          <a:spLocks noChangeArrowheads="1"/>
        </xdr:cNvSpPr>
      </xdr:nvSpPr>
      <xdr:spPr bwMode="auto">
        <a:xfrm>
          <a:off x="228600" y="5000625"/>
          <a:ext cx="2495550" cy="809625"/>
        </a:xfrm>
        <a:prstGeom prst="rect">
          <a:avLst/>
        </a:prstGeom>
        <a:gradFill rotWithShape="0">
          <a:gsLst>
            <a:gs pos="0">
              <a:srgbClr val="FFFFFF"/>
            </a:gs>
            <a:gs pos="100000">
              <a:srgbClr val="B8CCE4"/>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A % summary evaluation derived from the WSDP Document C Module 1 per topic</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14</xdr:col>
      <xdr:colOff>400049</xdr:colOff>
      <xdr:row>38</xdr:row>
      <xdr:rowOff>57149</xdr:rowOff>
    </xdr:from>
    <xdr:to>
      <xdr:col>16</xdr:col>
      <xdr:colOff>192926</xdr:colOff>
      <xdr:row>38</xdr:row>
      <xdr:rowOff>57377</xdr:rowOff>
    </xdr:to>
    <xdr:pic>
      <xdr:nvPicPr>
        <xdr:cNvPr id="9" name="Picture 8" descr="SALGA.jpg"/>
        <xdr:cNvPicPr/>
      </xdr:nvPicPr>
      <xdr:blipFill>
        <a:blip xmlns:r="http://schemas.openxmlformats.org/officeDocument/2006/relationships" r:embed="rId1" cstate="print"/>
        <a:stretch>
          <a:fillRect/>
        </a:stretch>
      </xdr:blipFill>
      <xdr:spPr>
        <a:xfrm>
          <a:off x="8934449" y="7296149"/>
          <a:ext cx="552591" cy="242544"/>
        </a:xfrm>
        <a:prstGeom prst="rect">
          <a:avLst/>
        </a:prstGeom>
      </xdr:spPr>
    </xdr:pic>
    <xdr:clientData/>
  </xdr:twoCellAnchor>
  <xdr:twoCellAnchor>
    <xdr:from>
      <xdr:col>5</xdr:col>
      <xdr:colOff>47624</xdr:colOff>
      <xdr:row>14</xdr:row>
      <xdr:rowOff>100852</xdr:rowOff>
    </xdr:from>
    <xdr:to>
      <xdr:col>6</xdr:col>
      <xdr:colOff>66674</xdr:colOff>
      <xdr:row>24</xdr:row>
      <xdr:rowOff>57150</xdr:rowOff>
    </xdr:to>
    <xdr:sp macro="" textlink="">
      <xdr:nvSpPr>
        <xdr:cNvPr id="3079" name="AutoShape 7"/>
        <xdr:cNvSpPr>
          <a:spLocks noChangeArrowheads="1"/>
        </xdr:cNvSpPr>
      </xdr:nvSpPr>
      <xdr:spPr bwMode="auto">
        <a:xfrm rot="5400000">
          <a:off x="2387412" y="3274359"/>
          <a:ext cx="1749239" cy="444873"/>
        </a:xfrm>
        <a:prstGeom prst="homePlate">
          <a:avLst>
            <a:gd name="adj" fmla="val 70420"/>
          </a:avLst>
        </a:prstGeom>
        <a:gradFill rotWithShape="0">
          <a:gsLst>
            <a:gs pos="0">
              <a:srgbClr val="FFC000"/>
            </a:gs>
            <a:gs pos="100000">
              <a:srgbClr val="FFC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C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  Administration</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38097</xdr:colOff>
      <xdr:row>16</xdr:row>
      <xdr:rowOff>44823</xdr:rowOff>
    </xdr:from>
    <xdr:to>
      <xdr:col>7</xdr:col>
      <xdr:colOff>19049</xdr:colOff>
      <xdr:row>26</xdr:row>
      <xdr:rowOff>47631</xdr:rowOff>
    </xdr:to>
    <xdr:sp macro="" textlink="">
      <xdr:nvSpPr>
        <xdr:cNvPr id="3080" name="AutoShape 8"/>
        <xdr:cNvSpPr>
          <a:spLocks noChangeArrowheads="1"/>
        </xdr:cNvSpPr>
      </xdr:nvSpPr>
      <xdr:spPr bwMode="auto">
        <a:xfrm rot="5400000">
          <a:off x="2750198" y="3630428"/>
          <a:ext cx="1795749" cy="384364"/>
        </a:xfrm>
        <a:prstGeom prst="homePlate">
          <a:avLst>
            <a:gd name="adj" fmla="val 70041"/>
          </a:avLst>
        </a:prstGeom>
        <a:gradFill rotWithShape="0">
          <a:gsLst>
            <a:gs pos="0">
              <a:srgbClr val="E36C0A"/>
            </a:gs>
            <a:gs pos="100000">
              <a:srgbClr val="E36C0A">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36C0A"/>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2:  Demographics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361947</xdr:colOff>
      <xdr:row>18</xdr:row>
      <xdr:rowOff>44827</xdr:rowOff>
    </xdr:from>
    <xdr:to>
      <xdr:col>8</xdr:col>
      <xdr:colOff>9524</xdr:colOff>
      <xdr:row>28</xdr:row>
      <xdr:rowOff>9533</xdr:rowOff>
    </xdr:to>
    <xdr:sp macro="" textlink="">
      <xdr:nvSpPr>
        <xdr:cNvPr id="3081" name="AutoShape 9"/>
        <xdr:cNvSpPr>
          <a:spLocks noChangeArrowheads="1"/>
        </xdr:cNvSpPr>
      </xdr:nvSpPr>
      <xdr:spPr bwMode="auto">
        <a:xfrm rot="5400000">
          <a:off x="3116912" y="3946156"/>
          <a:ext cx="1757647" cy="431989"/>
        </a:xfrm>
        <a:prstGeom prst="homePlate">
          <a:avLst>
            <a:gd name="adj" fmla="val 70041"/>
          </a:avLst>
        </a:prstGeom>
        <a:gradFill rotWithShape="0">
          <a:gsLst>
            <a:gs pos="0">
              <a:srgbClr val="C4BC96">
                <a:gamma/>
                <a:tint val="20000"/>
                <a:invGamma/>
              </a:srgbClr>
            </a:gs>
            <a:gs pos="100000">
              <a:srgbClr val="C4BC96"/>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4BC96"/>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3:  Service Levels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7</xdr:col>
      <xdr:colOff>352423</xdr:colOff>
      <xdr:row>19</xdr:row>
      <xdr:rowOff>67235</xdr:rowOff>
    </xdr:from>
    <xdr:to>
      <xdr:col>8</xdr:col>
      <xdr:colOff>352425</xdr:colOff>
      <xdr:row>29</xdr:row>
      <xdr:rowOff>57160</xdr:rowOff>
    </xdr:to>
    <xdr:sp macro="" textlink="">
      <xdr:nvSpPr>
        <xdr:cNvPr id="3082" name="AutoShape 10"/>
        <xdr:cNvSpPr>
          <a:spLocks noChangeArrowheads="1"/>
        </xdr:cNvSpPr>
      </xdr:nvSpPr>
      <xdr:spPr bwMode="auto">
        <a:xfrm rot="5400000">
          <a:off x="3472697" y="4185961"/>
          <a:ext cx="1782866" cy="381002"/>
        </a:xfrm>
        <a:prstGeom prst="homePlate">
          <a:avLst>
            <a:gd name="adj" fmla="val 70041"/>
          </a:avLst>
        </a:prstGeom>
        <a:gradFill rotWithShape="0">
          <a:gsLst>
            <a:gs pos="0">
              <a:srgbClr val="EC88DE"/>
            </a:gs>
            <a:gs pos="100000">
              <a:srgbClr val="EC88DE">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C88DE"/>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4:  Socio Economic</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8</xdr:col>
      <xdr:colOff>333373</xdr:colOff>
      <xdr:row>21</xdr:row>
      <xdr:rowOff>33619</xdr:rowOff>
    </xdr:from>
    <xdr:to>
      <xdr:col>9</xdr:col>
      <xdr:colOff>342896</xdr:colOff>
      <xdr:row>31</xdr:row>
      <xdr:rowOff>47627</xdr:rowOff>
    </xdr:to>
    <xdr:sp macro="" textlink="">
      <xdr:nvSpPr>
        <xdr:cNvPr id="3083" name="AutoShape 11"/>
        <xdr:cNvSpPr>
          <a:spLocks noChangeArrowheads="1"/>
        </xdr:cNvSpPr>
      </xdr:nvSpPr>
      <xdr:spPr bwMode="auto">
        <a:xfrm rot="5400000">
          <a:off x="3827366" y="4518214"/>
          <a:ext cx="1806950" cy="390523"/>
        </a:xfrm>
        <a:prstGeom prst="homePlate">
          <a:avLst>
            <a:gd name="adj" fmla="val 70041"/>
          </a:avLst>
        </a:prstGeom>
        <a:gradFill rotWithShape="0">
          <a:gsLst>
            <a:gs pos="0">
              <a:srgbClr val="FF0000"/>
            </a:gs>
            <a:gs pos="100000">
              <a:srgbClr val="FF0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0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5:  Infrastructures</a:t>
          </a:r>
        </a:p>
        <a:p>
          <a:pPr algn="r" rtl="1">
            <a:defRPr sz="1000"/>
          </a:pPr>
          <a:endParaRPr lang="en-ZA" sz="1000" b="0" i="0" strike="noStrike">
            <a:solidFill>
              <a:srgbClr val="000000"/>
            </a:solidFill>
            <a:latin typeface="Arial"/>
            <a:cs typeface="Arial"/>
          </a:endParaRPr>
        </a:p>
      </xdr:txBody>
    </xdr:sp>
    <xdr:clientData/>
  </xdr:twoCellAnchor>
  <xdr:twoCellAnchor>
    <xdr:from>
      <xdr:col>9</xdr:col>
      <xdr:colOff>342898</xdr:colOff>
      <xdr:row>23</xdr:row>
      <xdr:rowOff>67239</xdr:rowOff>
    </xdr:from>
    <xdr:to>
      <xdr:col>11</xdr:col>
      <xdr:colOff>66674</xdr:colOff>
      <xdr:row>33</xdr:row>
      <xdr:rowOff>57166</xdr:rowOff>
    </xdr:to>
    <xdr:sp macro="" textlink="">
      <xdr:nvSpPr>
        <xdr:cNvPr id="3084" name="AutoShape 12"/>
        <xdr:cNvSpPr>
          <a:spLocks noChangeArrowheads="1"/>
        </xdr:cNvSpPr>
      </xdr:nvSpPr>
      <xdr:spPr bwMode="auto">
        <a:xfrm rot="5400000">
          <a:off x="4277558" y="4850756"/>
          <a:ext cx="1782868" cy="485776"/>
        </a:xfrm>
        <a:prstGeom prst="homePlate">
          <a:avLst>
            <a:gd name="adj" fmla="val 71068"/>
          </a:avLst>
        </a:prstGeom>
        <a:gradFill rotWithShape="0">
          <a:gsLst>
            <a:gs pos="0">
              <a:srgbClr val="943634"/>
            </a:gs>
            <a:gs pos="100000">
              <a:srgbClr val="943634">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943634"/>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6:  Operation &amp; Maintenance</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11</xdr:col>
      <xdr:colOff>9524</xdr:colOff>
      <xdr:row>24</xdr:row>
      <xdr:rowOff>123267</xdr:rowOff>
    </xdr:from>
    <xdr:to>
      <xdr:col>12</xdr:col>
      <xdr:colOff>38099</xdr:colOff>
      <xdr:row>34</xdr:row>
      <xdr:rowOff>66679</xdr:rowOff>
    </xdr:to>
    <xdr:sp macro="" textlink="">
      <xdr:nvSpPr>
        <xdr:cNvPr id="3085" name="AutoShape 13"/>
        <xdr:cNvSpPr>
          <a:spLocks noChangeArrowheads="1"/>
        </xdr:cNvSpPr>
      </xdr:nvSpPr>
      <xdr:spPr bwMode="auto">
        <a:xfrm rot="5400000">
          <a:off x="4691341" y="5100921"/>
          <a:ext cx="1736353" cy="409575"/>
        </a:xfrm>
        <a:prstGeom prst="homePlate">
          <a:avLst>
            <a:gd name="adj" fmla="val 74792"/>
          </a:avLst>
        </a:prstGeom>
        <a:gradFill rotWithShape="0">
          <a:gsLst>
            <a:gs pos="0">
              <a:srgbClr val="7030A0"/>
            </a:gs>
            <a:gs pos="100000">
              <a:srgbClr val="7030A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7030A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7:  Associated Services</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12</xdr:col>
      <xdr:colOff>266696</xdr:colOff>
      <xdr:row>24</xdr:row>
      <xdr:rowOff>100853</xdr:rowOff>
    </xdr:from>
    <xdr:to>
      <xdr:col>13</xdr:col>
      <xdr:colOff>352424</xdr:colOff>
      <xdr:row>34</xdr:row>
      <xdr:rowOff>104781</xdr:rowOff>
    </xdr:to>
    <xdr:sp macro="" textlink="">
      <xdr:nvSpPr>
        <xdr:cNvPr id="3086" name="AutoShape 14"/>
        <xdr:cNvSpPr>
          <a:spLocks noChangeArrowheads="1"/>
        </xdr:cNvSpPr>
      </xdr:nvSpPr>
      <xdr:spPr bwMode="auto">
        <a:xfrm rot="5400000">
          <a:off x="5327831" y="5080189"/>
          <a:ext cx="1796869" cy="466728"/>
        </a:xfrm>
        <a:prstGeom prst="homePlate">
          <a:avLst>
            <a:gd name="adj" fmla="val 62503"/>
          </a:avLst>
        </a:prstGeom>
        <a:gradFill rotWithShape="0">
          <a:gsLst>
            <a:gs pos="0">
              <a:srgbClr val="00B050"/>
            </a:gs>
            <a:gs pos="100000">
              <a:srgbClr val="00B05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00B05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8:  Conservation &amp; Demand Management</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13</xdr:col>
      <xdr:colOff>352423</xdr:colOff>
      <xdr:row>23</xdr:row>
      <xdr:rowOff>134470</xdr:rowOff>
    </xdr:from>
    <xdr:to>
      <xdr:col>14</xdr:col>
      <xdr:colOff>361949</xdr:colOff>
      <xdr:row>33</xdr:row>
      <xdr:rowOff>2</xdr:rowOff>
    </xdr:to>
    <xdr:sp macro="" textlink="">
      <xdr:nvSpPr>
        <xdr:cNvPr id="3087" name="AutoShape 15"/>
        <xdr:cNvSpPr>
          <a:spLocks noChangeArrowheads="1"/>
        </xdr:cNvSpPr>
      </xdr:nvSpPr>
      <xdr:spPr bwMode="auto">
        <a:xfrm rot="5400000">
          <a:off x="5825655" y="4903415"/>
          <a:ext cx="1658473" cy="390526"/>
        </a:xfrm>
        <a:prstGeom prst="homePlate">
          <a:avLst>
            <a:gd name="adj" fmla="val 63420"/>
          </a:avLst>
        </a:prstGeom>
        <a:gradFill flip="none" rotWithShape="1">
          <a:gsLst>
            <a:gs pos="0">
              <a:schemeClr val="accent5">
                <a:lumMod val="75000"/>
              </a:schemeClr>
            </a:gs>
            <a:gs pos="50000">
              <a:schemeClr val="accent5">
                <a:lumMod val="75000"/>
                <a:tint val="44500"/>
                <a:satMod val="160000"/>
              </a:schemeClr>
            </a:gs>
            <a:gs pos="100000">
              <a:schemeClr val="accent5">
                <a:lumMod val="75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5">
              <a:lumMod val="75000"/>
            </a:schemeClr>
          </a:extrusionClr>
        </a:sp3d>
      </xdr:spPr>
      <xdr:txBody>
        <a:bodyPr vertOverflow="clip" vert="vert270" wrap="square" lIns="91440" tIns="45720" rIns="91440" bIns="45720" anchor="t" upright="1"/>
        <a:lstStyle/>
        <a:p>
          <a:pPr algn="r" rtl="1">
            <a:defRPr sz="1000"/>
          </a:pPr>
          <a:r>
            <a:rPr lang="en-ZA" sz="900" b="0" i="0" strike="noStrike">
              <a:solidFill>
                <a:sysClr val="windowText" lastClr="000000"/>
              </a:solidFill>
              <a:latin typeface="Arial"/>
              <a:cs typeface="Arial"/>
            </a:rPr>
            <a:t>Topic 9:  Water Resources</a:t>
          </a:r>
          <a:endParaRPr lang="en-ZA" sz="900" b="0" i="0" strike="noStrike">
            <a:solidFill>
              <a:sysClr val="windowText" lastClr="000000"/>
            </a:solidFill>
            <a:latin typeface="Times New Roman"/>
            <a:cs typeface="Times New Roman"/>
          </a:endParaRPr>
        </a:p>
        <a:p>
          <a:pPr algn="r" rtl="1">
            <a:defRPr sz="1000"/>
          </a:pPr>
          <a:endParaRPr lang="en-ZA" sz="900" b="0" i="0" strike="noStrike">
            <a:solidFill>
              <a:sysClr val="windowText" lastClr="000000"/>
            </a:solidFill>
            <a:latin typeface="Times New Roman"/>
            <a:cs typeface="Times New Roman"/>
          </a:endParaRPr>
        </a:p>
      </xdr:txBody>
    </xdr:sp>
    <xdr:clientData/>
  </xdr:twoCellAnchor>
  <xdr:twoCellAnchor>
    <xdr:from>
      <xdr:col>14</xdr:col>
      <xdr:colOff>342900</xdr:colOff>
      <xdr:row>23</xdr:row>
      <xdr:rowOff>44826</xdr:rowOff>
    </xdr:from>
    <xdr:to>
      <xdr:col>15</xdr:col>
      <xdr:colOff>333374</xdr:colOff>
      <xdr:row>32</xdr:row>
      <xdr:rowOff>104778</xdr:rowOff>
    </xdr:to>
    <xdr:sp macro="" textlink="">
      <xdr:nvSpPr>
        <xdr:cNvPr id="3088" name="AutoShape 16"/>
        <xdr:cNvSpPr>
          <a:spLocks noChangeArrowheads="1"/>
        </xdr:cNvSpPr>
      </xdr:nvSpPr>
      <xdr:spPr bwMode="auto">
        <a:xfrm rot="5400000">
          <a:off x="6180043" y="4830860"/>
          <a:ext cx="1673599" cy="371474"/>
        </a:xfrm>
        <a:prstGeom prst="homePlate">
          <a:avLst>
            <a:gd name="adj" fmla="val 97179"/>
          </a:avLst>
        </a:prstGeom>
        <a:gradFill flip="none" rotWithShape="1">
          <a:gsLst>
            <a:gs pos="0">
              <a:schemeClr val="accent2">
                <a:lumMod val="75000"/>
              </a:schemeClr>
            </a:gs>
            <a:gs pos="50000">
              <a:schemeClr val="accent2">
                <a:lumMod val="50000"/>
                <a:tint val="66000"/>
                <a:satMod val="160000"/>
                <a:tint val="44500"/>
                <a:satMod val="160000"/>
              </a:schemeClr>
            </a:gs>
            <a:gs pos="100000">
              <a:schemeClr val="accent2">
                <a:lumMod val="50000"/>
                <a:tint val="66000"/>
                <a:satMod val="16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2">
              <a:lumMod val="75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10:  Financial</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15</xdr:col>
      <xdr:colOff>333375</xdr:colOff>
      <xdr:row>22</xdr:row>
      <xdr:rowOff>22415</xdr:rowOff>
    </xdr:from>
    <xdr:to>
      <xdr:col>16</xdr:col>
      <xdr:colOff>333374</xdr:colOff>
      <xdr:row>31</xdr:row>
      <xdr:rowOff>123832</xdr:rowOff>
    </xdr:to>
    <xdr:sp macro="" textlink="">
      <xdr:nvSpPr>
        <xdr:cNvPr id="3089" name="AutoShape 17"/>
        <xdr:cNvSpPr>
          <a:spLocks noChangeArrowheads="1"/>
        </xdr:cNvSpPr>
      </xdr:nvSpPr>
      <xdr:spPr bwMode="auto">
        <a:xfrm rot="5400000">
          <a:off x="6535548" y="4645124"/>
          <a:ext cx="1715065" cy="380999"/>
        </a:xfrm>
        <a:prstGeom prst="homePlate">
          <a:avLst>
            <a:gd name="adj" fmla="val 45377"/>
          </a:avLst>
        </a:prstGeom>
        <a:gradFill>
          <a:gsLst>
            <a:gs pos="0">
              <a:srgbClr val="F3EE26"/>
            </a:gs>
            <a:gs pos="50000">
              <a:srgbClr val="FFFF00">
                <a:shade val="67500"/>
                <a:satMod val="115000"/>
              </a:srgbClr>
            </a:gs>
            <a:gs pos="100000">
              <a:srgbClr val="FFFF00">
                <a:shade val="100000"/>
                <a:satMod val="115000"/>
              </a:srgbClr>
            </a:gs>
          </a:gsLst>
          <a:lin ang="9600000" scaled="0"/>
        </a:gradFill>
        <a:ln w="9525">
          <a:noFill/>
          <a:miter lim="800000"/>
          <a:headEnd/>
          <a:tailEnd/>
        </a:ln>
        <a:scene3d>
          <a:camera prst="legacyObliqueTopRight"/>
          <a:lightRig rig="legacyFlat3" dir="b"/>
        </a:scene3d>
        <a:sp3d extrusionH="430200" contourW="12700" prstMaterial="legacyMatte">
          <a:bevelT w="13500" h="13500" prst="angle"/>
          <a:bevelB w="13500" h="13500" prst="angle"/>
          <a:extrusionClr>
            <a:srgbClr val="FFFF00"/>
          </a:extrusionClr>
          <a:contourClr>
            <a:srgbClr val="FFFF00"/>
          </a:contour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11:  WS Institutional</a:t>
          </a:r>
          <a:endParaRPr lang="en-ZA" sz="1000" b="0" i="0" strike="noStrike">
            <a:solidFill>
              <a:srgbClr val="000000"/>
            </a:solidFill>
            <a:latin typeface="Times New Roman"/>
            <a:cs typeface="Times New Roman"/>
          </a:endParaRPr>
        </a:p>
        <a:p>
          <a:pPr algn="r" rtl="1">
            <a:defRPr sz="1000"/>
          </a:pPr>
          <a:endParaRPr lang="en-ZA" sz="1000" b="0" i="0" strike="noStrike">
            <a:solidFill>
              <a:srgbClr val="000000"/>
            </a:solidFill>
            <a:latin typeface="Times New Roman"/>
            <a:cs typeface="Times New Roman"/>
          </a:endParaRPr>
        </a:p>
      </xdr:txBody>
    </xdr:sp>
    <xdr:clientData/>
  </xdr:twoCellAnchor>
  <xdr:twoCellAnchor>
    <xdr:from>
      <xdr:col>16</xdr:col>
      <xdr:colOff>323848</xdr:colOff>
      <xdr:row>21</xdr:row>
      <xdr:rowOff>0</xdr:rowOff>
    </xdr:from>
    <xdr:to>
      <xdr:col>18</xdr:col>
      <xdr:colOff>66673</xdr:colOff>
      <xdr:row>30</xdr:row>
      <xdr:rowOff>85726</xdr:rowOff>
    </xdr:to>
    <xdr:sp macro="" textlink="">
      <xdr:nvSpPr>
        <xdr:cNvPr id="3090" name="AutoShape 18"/>
        <xdr:cNvSpPr>
          <a:spLocks noChangeArrowheads="1"/>
        </xdr:cNvSpPr>
      </xdr:nvSpPr>
      <xdr:spPr bwMode="auto">
        <a:xfrm rot="5400000">
          <a:off x="6976780" y="4373656"/>
          <a:ext cx="1699373" cy="504825"/>
        </a:xfrm>
        <a:prstGeom prst="homePlate">
          <a:avLst>
            <a:gd name="adj" fmla="val 67108"/>
          </a:avLst>
        </a:prstGeom>
        <a:gradFill flip="none" rotWithShape="1">
          <a:gsLst>
            <a:gs pos="0">
              <a:srgbClr val="AD03B1">
                <a:tint val="66000"/>
                <a:satMod val="160000"/>
              </a:srgbClr>
            </a:gs>
            <a:gs pos="50000">
              <a:srgbClr val="AD03B1">
                <a:tint val="44500"/>
                <a:satMod val="160000"/>
              </a:srgbClr>
            </a:gs>
            <a:gs pos="100000">
              <a:srgbClr val="AD03B1">
                <a:tint val="23500"/>
                <a:satMod val="160000"/>
              </a:srgb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C00CC"/>
          </a:extrusionClr>
        </a:sp3d>
      </xdr:spPr>
      <xdr:txBody>
        <a:bodyPr vertOverflow="clip" vert="vert270" wrap="square" lIns="91440" tIns="45720" rIns="91440" bIns="45720" anchor="t" upright="1"/>
        <a:lstStyle/>
        <a:p>
          <a:pPr algn="r" rtl="1">
            <a:defRPr sz="1000"/>
          </a:pPr>
          <a:r>
            <a:rPr lang="en-ZA" sz="800" b="0" i="0" strike="noStrike">
              <a:solidFill>
                <a:sysClr val="windowText" lastClr="000000"/>
              </a:solidFill>
              <a:latin typeface="Arial"/>
              <a:cs typeface="Arial"/>
            </a:rPr>
            <a:t>Topic 12:  Social &amp; Customer Services </a:t>
          </a:r>
          <a:endParaRPr lang="en-ZA" sz="800" b="0" i="0" strike="noStrike">
            <a:solidFill>
              <a:sysClr val="windowText" lastClr="000000"/>
            </a:solidFill>
            <a:latin typeface="Times New Roman"/>
            <a:cs typeface="Times New Roman"/>
          </a:endParaRPr>
        </a:p>
        <a:p>
          <a:pPr algn="r" rtl="1">
            <a:defRPr sz="1000"/>
          </a:pPr>
          <a:r>
            <a:rPr lang="en-ZA" sz="800" b="0" i="0" strike="noStrike">
              <a:solidFill>
                <a:sysClr val="windowText" lastClr="000000"/>
              </a:solidFill>
              <a:latin typeface="Arial"/>
              <a:cs typeface="Arial"/>
            </a:rPr>
            <a:t>Arrangement</a:t>
          </a:r>
          <a:r>
            <a:rPr lang="en-ZA" sz="1000" b="0" i="0" strike="noStrike">
              <a:solidFill>
                <a:sysClr val="windowText" lastClr="000000"/>
              </a:solidFill>
              <a:latin typeface="Arial"/>
              <a:cs typeface="Arial"/>
            </a:rPr>
            <a:t>s</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18</xdr:col>
      <xdr:colOff>38101</xdr:colOff>
      <xdr:row>19</xdr:row>
      <xdr:rowOff>123269</xdr:rowOff>
    </xdr:from>
    <xdr:to>
      <xdr:col>19</xdr:col>
      <xdr:colOff>35719</xdr:colOff>
      <xdr:row>29</xdr:row>
      <xdr:rowOff>38108</xdr:rowOff>
    </xdr:to>
    <xdr:sp macro="" textlink="">
      <xdr:nvSpPr>
        <xdr:cNvPr id="3091" name="AutoShape 19"/>
        <xdr:cNvSpPr>
          <a:spLocks noChangeArrowheads="1"/>
        </xdr:cNvSpPr>
      </xdr:nvSpPr>
      <xdr:spPr bwMode="auto">
        <a:xfrm rot="5400000">
          <a:off x="7385726" y="4205644"/>
          <a:ext cx="1707780" cy="378618"/>
        </a:xfrm>
        <a:prstGeom prst="homePlate">
          <a:avLst>
            <a:gd name="adj" fmla="val 89002"/>
          </a:avLst>
        </a:prstGeom>
        <a:gradFill flip="none" rotWithShape="1">
          <a:gsLst>
            <a:gs pos="0">
              <a:srgbClr val="DABD0C">
                <a:tint val="66000"/>
                <a:satMod val="160000"/>
              </a:srgbClr>
            </a:gs>
            <a:gs pos="50000">
              <a:srgbClr val="DABD0C">
                <a:tint val="44500"/>
                <a:satMod val="160000"/>
              </a:srgbClr>
            </a:gs>
            <a:gs pos="100000">
              <a:srgbClr val="DABD0C">
                <a:tint val="23500"/>
                <a:satMod val="160000"/>
              </a:srgbClr>
            </a:gs>
          </a:gsLst>
          <a:lin ang="168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D2A81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13:  Needs </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19</xdr:col>
      <xdr:colOff>38099</xdr:colOff>
      <xdr:row>18</xdr:row>
      <xdr:rowOff>112062</xdr:rowOff>
    </xdr:from>
    <xdr:to>
      <xdr:col>20</xdr:col>
      <xdr:colOff>104775</xdr:colOff>
      <xdr:row>28</xdr:row>
      <xdr:rowOff>47630</xdr:rowOff>
    </xdr:to>
    <xdr:sp macro="" textlink="">
      <xdr:nvSpPr>
        <xdr:cNvPr id="3092" name="AutoShape 20"/>
        <xdr:cNvSpPr>
          <a:spLocks noChangeArrowheads="1"/>
        </xdr:cNvSpPr>
      </xdr:nvSpPr>
      <xdr:spPr bwMode="auto">
        <a:xfrm rot="5400000">
          <a:off x="7790888" y="3990979"/>
          <a:ext cx="1728509" cy="447676"/>
        </a:xfrm>
        <a:prstGeom prst="homePlate">
          <a:avLst>
            <a:gd name="adj" fmla="val 51679"/>
          </a:avLst>
        </a:prstGeom>
        <a:gradFill flip="none" rotWithShape="1">
          <a:gsLst>
            <a:gs pos="0">
              <a:schemeClr val="bg1">
                <a:lumMod val="50000"/>
                <a:tint val="66000"/>
                <a:satMod val="160000"/>
              </a:schemeClr>
            </a:gs>
            <a:gs pos="50000">
              <a:schemeClr val="bg1">
                <a:lumMod val="50000"/>
                <a:tint val="44500"/>
                <a:satMod val="160000"/>
              </a:schemeClr>
            </a:gs>
            <a:gs pos="100000">
              <a:schemeClr val="bg1">
                <a:lumMod val="5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bg1">
              <a:lumMod val="50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14:  Reporting</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editAs="oneCell">
    <xdr:from>
      <xdr:col>8</xdr:col>
      <xdr:colOff>361950</xdr:colOff>
      <xdr:row>1</xdr:row>
      <xdr:rowOff>96931</xdr:rowOff>
    </xdr:from>
    <xdr:to>
      <xdr:col>20</xdr:col>
      <xdr:colOff>175745</xdr:colOff>
      <xdr:row>22</xdr:row>
      <xdr:rowOff>173773</xdr:rowOff>
    </xdr:to>
    <xdr:pic>
      <xdr:nvPicPr>
        <xdr:cNvPr id="25" name="Picture 24" descr="Roadmap.jpg"/>
        <xdr:cNvPicPr/>
      </xdr:nvPicPr>
      <xdr:blipFill>
        <a:blip xmlns:r="http://schemas.openxmlformats.org/officeDocument/2006/relationships" r:embed="rId2" cstate="print"/>
        <a:stretch>
          <a:fillRect/>
        </a:stretch>
      </xdr:blipFill>
      <xdr:spPr>
        <a:xfrm>
          <a:off x="4564156" y="276225"/>
          <a:ext cx="4385795" cy="3853224"/>
        </a:xfrm>
        <a:prstGeom prst="rect">
          <a:avLst/>
        </a:prstGeom>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xdr:spPr>
    </xdr:pic>
    <xdr:clientData/>
  </xdr:twoCellAnchor>
  <xdr:twoCellAnchor editAs="oneCell">
    <xdr:from>
      <xdr:col>0</xdr:col>
      <xdr:colOff>453838</xdr:colOff>
      <xdr:row>38</xdr:row>
      <xdr:rowOff>38661</xdr:rowOff>
    </xdr:from>
    <xdr:to>
      <xdr:col>1</xdr:col>
      <xdr:colOff>153520</xdr:colOff>
      <xdr:row>40</xdr:row>
      <xdr:rowOff>3922</xdr:rowOff>
    </xdr:to>
    <xdr:pic>
      <xdr:nvPicPr>
        <xdr:cNvPr id="29" name="Picture 28" descr="coat of arms.bmp"/>
        <xdr:cNvPicPr/>
      </xdr:nvPicPr>
      <xdr:blipFill>
        <a:blip xmlns:r="http://schemas.openxmlformats.org/officeDocument/2006/relationships" r:embed="rId3" cstate="print"/>
        <a:stretch>
          <a:fillRect/>
        </a:stretch>
      </xdr:blipFill>
      <xdr:spPr>
        <a:xfrm>
          <a:off x="453838" y="7277661"/>
          <a:ext cx="304800" cy="323850"/>
        </a:xfrm>
        <a:prstGeom prst="rect">
          <a:avLst/>
        </a:prstGeom>
      </xdr:spPr>
    </xdr:pic>
    <xdr:clientData/>
  </xdr:twoCellAnchor>
  <xdr:twoCellAnchor editAs="oneCell">
    <xdr:from>
      <xdr:col>1</xdr:col>
      <xdr:colOff>258294</xdr:colOff>
      <xdr:row>38</xdr:row>
      <xdr:rowOff>86285</xdr:rowOff>
    </xdr:from>
    <xdr:to>
      <xdr:col>2</xdr:col>
      <xdr:colOff>205768</xdr:colOff>
      <xdr:row>39</xdr:row>
      <xdr:rowOff>149535</xdr:rowOff>
    </xdr:to>
    <xdr:pic>
      <xdr:nvPicPr>
        <xdr:cNvPr id="30" name="Picture 29" descr="SALGA.jpg"/>
        <xdr:cNvPicPr/>
      </xdr:nvPicPr>
      <xdr:blipFill>
        <a:blip xmlns:r="http://schemas.openxmlformats.org/officeDocument/2006/relationships" r:embed="rId1" cstate="print"/>
        <a:stretch>
          <a:fillRect/>
        </a:stretch>
      </xdr:blipFill>
      <xdr:spPr>
        <a:xfrm>
          <a:off x="863412" y="7325285"/>
          <a:ext cx="552591" cy="242544"/>
        </a:xfrm>
        <a:prstGeom prst="rect">
          <a:avLst/>
        </a:prstGeom>
      </xdr:spPr>
    </xdr:pic>
    <xdr:clientData/>
  </xdr:twoCellAnchor>
  <xdr:twoCellAnchor>
    <xdr:from>
      <xdr:col>19</xdr:col>
      <xdr:colOff>275761</xdr:colOff>
      <xdr:row>28</xdr:row>
      <xdr:rowOff>85724</xdr:rowOff>
    </xdr:from>
    <xdr:to>
      <xdr:col>19</xdr:col>
      <xdr:colOff>275761</xdr:colOff>
      <xdr:row>35</xdr:row>
      <xdr:rowOff>171449</xdr:rowOff>
    </xdr:to>
    <xdr:cxnSp macro="">
      <xdr:nvCxnSpPr>
        <xdr:cNvPr id="3096" name="AutoShape 24"/>
        <xdr:cNvCxnSpPr>
          <a:cxnSpLocks noChangeShapeType="1"/>
        </xdr:cNvCxnSpPr>
      </xdr:nvCxnSpPr>
      <xdr:spPr bwMode="auto">
        <a:xfrm rot="5400000">
          <a:off x="7906331" y="6129337"/>
          <a:ext cx="1419225"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18</xdr:col>
      <xdr:colOff>237198</xdr:colOff>
      <xdr:row>29</xdr:row>
      <xdr:rowOff>55755</xdr:rowOff>
    </xdr:from>
    <xdr:to>
      <xdr:col>18</xdr:col>
      <xdr:colOff>237198</xdr:colOff>
      <xdr:row>35</xdr:row>
      <xdr:rowOff>171914</xdr:rowOff>
    </xdr:to>
    <xdr:cxnSp macro="">
      <xdr:nvCxnSpPr>
        <xdr:cNvPr id="33" name="AutoShape 24"/>
        <xdr:cNvCxnSpPr>
          <a:cxnSpLocks noChangeShapeType="1"/>
        </xdr:cNvCxnSpPr>
      </xdr:nvCxnSpPr>
      <xdr:spPr bwMode="auto">
        <a:xfrm rot="5400000">
          <a:off x="7566801" y="6209835"/>
          <a:ext cx="1259159"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17</xdr:col>
      <xdr:colOff>208292</xdr:colOff>
      <xdr:row>30</xdr:row>
      <xdr:rowOff>121598</xdr:rowOff>
    </xdr:from>
    <xdr:to>
      <xdr:col>17</xdr:col>
      <xdr:colOff>209880</xdr:colOff>
      <xdr:row>35</xdr:row>
      <xdr:rowOff>172711</xdr:rowOff>
    </xdr:to>
    <xdr:cxnSp macro="">
      <xdr:nvCxnSpPr>
        <xdr:cNvPr id="35" name="AutoShape 24"/>
        <xdr:cNvCxnSpPr>
          <a:cxnSpLocks noChangeShapeType="1"/>
        </xdr:cNvCxnSpPr>
      </xdr:nvCxnSpPr>
      <xdr:spPr bwMode="auto">
        <a:xfrm rot="5400000">
          <a:off x="7285462" y="6337611"/>
          <a:ext cx="1003613" cy="1588"/>
        </a:xfrm>
        <a:prstGeom prst="straightConnector1">
          <a:avLst/>
        </a:prstGeom>
        <a:noFill/>
        <a:ln w="9525">
          <a:solidFill>
            <a:srgbClr val="365F91"/>
          </a:solidFill>
          <a:round/>
          <a:headEnd/>
          <a:tailEnd type="triangle" w="med" len="med"/>
        </a:ln>
      </xdr:spPr>
    </xdr:cxnSp>
    <xdr:clientData/>
  </xdr:twoCellAnchor>
  <xdr:twoCellAnchor>
    <xdr:from>
      <xdr:col>16</xdr:col>
      <xdr:colOff>153329</xdr:colOff>
      <xdr:row>31</xdr:row>
      <xdr:rowOff>162625</xdr:rowOff>
    </xdr:from>
    <xdr:to>
      <xdr:col>16</xdr:col>
      <xdr:colOff>153329</xdr:colOff>
      <xdr:row>35</xdr:row>
      <xdr:rowOff>176563</xdr:rowOff>
    </xdr:to>
    <xdr:cxnSp macro="">
      <xdr:nvCxnSpPr>
        <xdr:cNvPr id="37" name="AutoShape 24"/>
        <xdr:cNvCxnSpPr>
          <a:cxnSpLocks noChangeShapeType="1"/>
        </xdr:cNvCxnSpPr>
      </xdr:nvCxnSpPr>
      <xdr:spPr bwMode="auto">
        <a:xfrm rot="5400000">
          <a:off x="6962543" y="6456094"/>
          <a:ext cx="775938" cy="0"/>
        </a:xfrm>
        <a:prstGeom prst="straightConnector1">
          <a:avLst/>
        </a:prstGeom>
        <a:noFill/>
        <a:ln w="9525">
          <a:solidFill>
            <a:srgbClr val="365F91"/>
          </a:solidFill>
          <a:round/>
          <a:headEnd/>
          <a:tailEnd type="triangle" w="med" len="med"/>
        </a:ln>
      </xdr:spPr>
    </xdr:cxnSp>
    <xdr:clientData/>
  </xdr:twoCellAnchor>
  <xdr:twoCellAnchor>
    <xdr:from>
      <xdr:col>15</xdr:col>
      <xdr:colOff>157976</xdr:colOff>
      <xdr:row>32</xdr:row>
      <xdr:rowOff>139393</xdr:rowOff>
    </xdr:from>
    <xdr:to>
      <xdr:col>15</xdr:col>
      <xdr:colOff>157976</xdr:colOff>
      <xdr:row>35</xdr:row>
      <xdr:rowOff>181209</xdr:rowOff>
    </xdr:to>
    <xdr:cxnSp macro="">
      <xdr:nvCxnSpPr>
        <xdr:cNvPr id="38" name="AutoShape 24"/>
        <xdr:cNvCxnSpPr>
          <a:cxnSpLocks noChangeShapeType="1"/>
        </xdr:cNvCxnSpPr>
      </xdr:nvCxnSpPr>
      <xdr:spPr bwMode="auto">
        <a:xfrm rot="5400000">
          <a:off x="6667501" y="6542051"/>
          <a:ext cx="613316" cy="0"/>
        </a:xfrm>
        <a:prstGeom prst="straightConnector1">
          <a:avLst/>
        </a:prstGeom>
        <a:noFill/>
        <a:ln w="9525">
          <a:solidFill>
            <a:srgbClr val="365F91"/>
          </a:solidFill>
          <a:round/>
          <a:headEnd/>
          <a:tailEnd type="triangle" w="med" len="med"/>
        </a:ln>
      </xdr:spPr>
    </xdr:cxnSp>
    <xdr:clientData/>
  </xdr:twoCellAnchor>
  <xdr:twoCellAnchor>
    <xdr:from>
      <xdr:col>14</xdr:col>
      <xdr:colOff>167268</xdr:colOff>
      <xdr:row>33</xdr:row>
      <xdr:rowOff>27881</xdr:rowOff>
    </xdr:from>
    <xdr:to>
      <xdr:col>14</xdr:col>
      <xdr:colOff>167268</xdr:colOff>
      <xdr:row>35</xdr:row>
      <xdr:rowOff>176561</xdr:rowOff>
    </xdr:to>
    <xdr:cxnSp macro="">
      <xdr:nvCxnSpPr>
        <xdr:cNvPr id="42" name="AutoShape 24"/>
        <xdr:cNvCxnSpPr>
          <a:cxnSpLocks noChangeShapeType="1"/>
        </xdr:cNvCxnSpPr>
      </xdr:nvCxnSpPr>
      <xdr:spPr bwMode="auto">
        <a:xfrm rot="16200000" flipH="1">
          <a:off x="6337611" y="6579221"/>
          <a:ext cx="529680" cy="0"/>
        </a:xfrm>
        <a:prstGeom prst="straightConnector1">
          <a:avLst/>
        </a:prstGeom>
        <a:noFill/>
        <a:ln w="9525">
          <a:solidFill>
            <a:srgbClr val="365F91"/>
          </a:solidFill>
          <a:round/>
          <a:headEnd/>
          <a:tailEnd type="triangle" w="med" len="med"/>
        </a:ln>
      </xdr:spPr>
    </xdr:cxnSp>
    <xdr:clientData/>
  </xdr:twoCellAnchor>
  <xdr:twoCellAnchor>
    <xdr:from>
      <xdr:col>13</xdr:col>
      <xdr:colOff>125451</xdr:colOff>
      <xdr:row>34</xdr:row>
      <xdr:rowOff>130101</xdr:rowOff>
    </xdr:from>
    <xdr:to>
      <xdr:col>13</xdr:col>
      <xdr:colOff>125451</xdr:colOff>
      <xdr:row>35</xdr:row>
      <xdr:rowOff>181207</xdr:rowOff>
    </xdr:to>
    <xdr:cxnSp macro="">
      <xdr:nvCxnSpPr>
        <xdr:cNvPr id="44" name="AutoShape 24"/>
        <xdr:cNvCxnSpPr>
          <a:cxnSpLocks noChangeShapeType="1"/>
        </xdr:cNvCxnSpPr>
      </xdr:nvCxnSpPr>
      <xdr:spPr bwMode="auto">
        <a:xfrm rot="5400000">
          <a:off x="6058831" y="6727904"/>
          <a:ext cx="241606" cy="0"/>
        </a:xfrm>
        <a:prstGeom prst="straightConnector1">
          <a:avLst/>
        </a:prstGeom>
        <a:noFill/>
        <a:ln w="9525">
          <a:solidFill>
            <a:srgbClr val="365F91"/>
          </a:solidFill>
          <a:round/>
          <a:headEnd/>
          <a:tailEnd type="triangle" w="med" len="med"/>
        </a:ln>
      </xdr:spPr>
    </xdr:cxnSp>
    <xdr:clientData/>
  </xdr:twoCellAnchor>
  <xdr:twoCellAnchor>
    <xdr:from>
      <xdr:col>11</xdr:col>
      <xdr:colOff>223024</xdr:colOff>
      <xdr:row>34</xdr:row>
      <xdr:rowOff>125451</xdr:rowOff>
    </xdr:from>
    <xdr:to>
      <xdr:col>11</xdr:col>
      <xdr:colOff>223024</xdr:colOff>
      <xdr:row>35</xdr:row>
      <xdr:rowOff>176557</xdr:rowOff>
    </xdr:to>
    <xdr:cxnSp macro="">
      <xdr:nvCxnSpPr>
        <xdr:cNvPr id="46" name="AutoShape 24"/>
        <xdr:cNvCxnSpPr>
          <a:cxnSpLocks noChangeShapeType="1"/>
        </xdr:cNvCxnSpPr>
      </xdr:nvCxnSpPr>
      <xdr:spPr bwMode="auto">
        <a:xfrm rot="5400000">
          <a:off x="5394404" y="6723254"/>
          <a:ext cx="241606" cy="0"/>
        </a:xfrm>
        <a:prstGeom prst="straightConnector1">
          <a:avLst/>
        </a:prstGeom>
        <a:noFill/>
        <a:ln w="9525">
          <a:solidFill>
            <a:srgbClr val="365F91"/>
          </a:solidFill>
          <a:round/>
          <a:headEnd/>
          <a:tailEnd type="triangle" w="med" len="med"/>
        </a:ln>
      </xdr:spPr>
    </xdr:cxnSp>
    <xdr:clientData/>
  </xdr:twoCellAnchor>
  <xdr:twoCellAnchor>
    <xdr:from>
      <xdr:col>10</xdr:col>
      <xdr:colOff>209085</xdr:colOff>
      <xdr:row>33</xdr:row>
      <xdr:rowOff>97573</xdr:rowOff>
    </xdr:from>
    <xdr:to>
      <xdr:col>10</xdr:col>
      <xdr:colOff>209085</xdr:colOff>
      <xdr:row>35</xdr:row>
      <xdr:rowOff>185851</xdr:rowOff>
    </xdr:to>
    <xdr:cxnSp macro="">
      <xdr:nvCxnSpPr>
        <xdr:cNvPr id="47" name="AutoShape 24"/>
        <xdr:cNvCxnSpPr>
          <a:cxnSpLocks noChangeShapeType="1"/>
        </xdr:cNvCxnSpPr>
      </xdr:nvCxnSpPr>
      <xdr:spPr bwMode="auto">
        <a:xfrm rot="16200000" flipH="1">
          <a:off x="4885629" y="6618712"/>
          <a:ext cx="469278" cy="0"/>
        </a:xfrm>
        <a:prstGeom prst="straightConnector1">
          <a:avLst/>
        </a:prstGeom>
        <a:noFill/>
        <a:ln w="9525">
          <a:solidFill>
            <a:srgbClr val="365F91"/>
          </a:solidFill>
          <a:round/>
          <a:headEnd/>
          <a:tailEnd type="triangle" w="med" len="med"/>
        </a:ln>
      </xdr:spPr>
    </xdr:cxnSp>
    <xdr:clientData/>
  </xdr:twoCellAnchor>
  <xdr:twoCellAnchor>
    <xdr:from>
      <xdr:col>9</xdr:col>
      <xdr:colOff>153331</xdr:colOff>
      <xdr:row>31</xdr:row>
      <xdr:rowOff>78989</xdr:rowOff>
    </xdr:from>
    <xdr:to>
      <xdr:col>9</xdr:col>
      <xdr:colOff>153331</xdr:colOff>
      <xdr:row>35</xdr:row>
      <xdr:rowOff>185857</xdr:rowOff>
    </xdr:to>
    <xdr:cxnSp macro="">
      <xdr:nvCxnSpPr>
        <xdr:cNvPr id="49" name="AutoShape 24"/>
        <xdr:cNvCxnSpPr>
          <a:cxnSpLocks noChangeShapeType="1"/>
        </xdr:cNvCxnSpPr>
      </xdr:nvCxnSpPr>
      <xdr:spPr bwMode="auto">
        <a:xfrm rot="16200000" flipH="1">
          <a:off x="4249080" y="6418923"/>
          <a:ext cx="868868" cy="0"/>
        </a:xfrm>
        <a:prstGeom prst="straightConnector1">
          <a:avLst/>
        </a:prstGeom>
        <a:noFill/>
        <a:ln w="9525">
          <a:solidFill>
            <a:srgbClr val="365F91"/>
          </a:solidFill>
          <a:round/>
          <a:headEnd/>
          <a:tailEnd type="triangle" w="med" len="med"/>
        </a:ln>
      </xdr:spPr>
    </xdr:cxnSp>
    <xdr:clientData/>
  </xdr:twoCellAnchor>
  <xdr:twoCellAnchor>
    <xdr:from>
      <xdr:col>8</xdr:col>
      <xdr:colOff>162623</xdr:colOff>
      <xdr:row>29</xdr:row>
      <xdr:rowOff>88280</xdr:rowOff>
    </xdr:from>
    <xdr:to>
      <xdr:col>8</xdr:col>
      <xdr:colOff>162623</xdr:colOff>
      <xdr:row>35</xdr:row>
      <xdr:rowOff>181205</xdr:rowOff>
    </xdr:to>
    <xdr:cxnSp macro="">
      <xdr:nvCxnSpPr>
        <xdr:cNvPr id="51" name="AutoShape 24"/>
        <xdr:cNvCxnSpPr>
          <a:cxnSpLocks noChangeShapeType="1"/>
        </xdr:cNvCxnSpPr>
      </xdr:nvCxnSpPr>
      <xdr:spPr bwMode="auto">
        <a:xfrm rot="16200000" flipH="1">
          <a:off x="3693843" y="6230743"/>
          <a:ext cx="1235925" cy="0"/>
        </a:xfrm>
        <a:prstGeom prst="straightConnector1">
          <a:avLst/>
        </a:prstGeom>
        <a:noFill/>
        <a:ln w="9525">
          <a:solidFill>
            <a:srgbClr val="365F91"/>
          </a:solidFill>
          <a:round/>
          <a:headEnd/>
          <a:tailEnd type="triangle" w="med" len="med"/>
        </a:ln>
      </xdr:spPr>
    </xdr:cxnSp>
    <xdr:clientData/>
  </xdr:twoCellAnchor>
  <xdr:twoCellAnchor>
    <xdr:from>
      <xdr:col>7</xdr:col>
      <xdr:colOff>195147</xdr:colOff>
      <xdr:row>28</xdr:row>
      <xdr:rowOff>37170</xdr:rowOff>
    </xdr:from>
    <xdr:to>
      <xdr:col>7</xdr:col>
      <xdr:colOff>195147</xdr:colOff>
      <xdr:row>35</xdr:row>
      <xdr:rowOff>183297</xdr:rowOff>
    </xdr:to>
    <xdr:cxnSp macro="">
      <xdr:nvCxnSpPr>
        <xdr:cNvPr id="55" name="AutoShape 24"/>
        <xdr:cNvCxnSpPr>
          <a:cxnSpLocks noChangeShapeType="1"/>
        </xdr:cNvCxnSpPr>
      </xdr:nvCxnSpPr>
      <xdr:spPr bwMode="auto">
        <a:xfrm rot="5400000">
          <a:off x="3223516" y="6110984"/>
          <a:ext cx="1479627" cy="0"/>
        </a:xfrm>
        <a:prstGeom prst="straightConnector1">
          <a:avLst/>
        </a:prstGeom>
        <a:noFill/>
        <a:ln w="9525">
          <a:solidFill>
            <a:srgbClr val="365F91"/>
          </a:solidFill>
          <a:round/>
          <a:headEnd/>
          <a:tailEnd type="triangle" w="med" len="med"/>
        </a:ln>
      </xdr:spPr>
    </xdr:cxnSp>
    <xdr:clientData/>
  </xdr:twoCellAnchor>
  <xdr:twoCellAnchor>
    <xdr:from>
      <xdr:col>6</xdr:col>
      <xdr:colOff>218378</xdr:colOff>
      <xdr:row>26</xdr:row>
      <xdr:rowOff>83634</xdr:rowOff>
    </xdr:from>
    <xdr:to>
      <xdr:col>6</xdr:col>
      <xdr:colOff>218378</xdr:colOff>
      <xdr:row>35</xdr:row>
      <xdr:rowOff>185854</xdr:rowOff>
    </xdr:to>
    <xdr:cxnSp macro="">
      <xdr:nvCxnSpPr>
        <xdr:cNvPr id="57" name="AutoShape 24"/>
        <xdr:cNvCxnSpPr>
          <a:cxnSpLocks noChangeShapeType="1"/>
        </xdr:cNvCxnSpPr>
      </xdr:nvCxnSpPr>
      <xdr:spPr bwMode="auto">
        <a:xfrm rot="5400000">
          <a:off x="2697201" y="5944994"/>
          <a:ext cx="1816720" cy="0"/>
        </a:xfrm>
        <a:prstGeom prst="straightConnector1">
          <a:avLst/>
        </a:prstGeom>
        <a:noFill/>
        <a:ln w="9525">
          <a:solidFill>
            <a:srgbClr val="365F91"/>
          </a:solidFill>
          <a:round/>
          <a:headEnd/>
          <a:tailEnd type="triangle" w="med" len="med"/>
        </a:ln>
      </xdr:spPr>
    </xdr:cxnSp>
    <xdr:clientData/>
  </xdr:twoCellAnchor>
  <xdr:twoCellAnchor>
    <xdr:from>
      <xdr:col>5</xdr:col>
      <xdr:colOff>255552</xdr:colOff>
      <xdr:row>24</xdr:row>
      <xdr:rowOff>88282</xdr:rowOff>
    </xdr:from>
    <xdr:to>
      <xdr:col>5</xdr:col>
      <xdr:colOff>255552</xdr:colOff>
      <xdr:row>35</xdr:row>
      <xdr:rowOff>185853</xdr:rowOff>
    </xdr:to>
    <xdr:cxnSp macro="">
      <xdr:nvCxnSpPr>
        <xdr:cNvPr id="61" name="AutoShape 24"/>
        <xdr:cNvCxnSpPr>
          <a:cxnSpLocks noChangeShapeType="1"/>
        </xdr:cNvCxnSpPr>
      </xdr:nvCxnSpPr>
      <xdr:spPr bwMode="auto">
        <a:xfrm rot="16200000" flipH="1">
          <a:off x="2165199" y="5756818"/>
          <a:ext cx="2193071"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21</xdr:col>
      <xdr:colOff>201706</xdr:colOff>
      <xdr:row>0</xdr:row>
      <xdr:rowOff>100853</xdr:rowOff>
    </xdr:from>
    <xdr:to>
      <xdr:col>22</xdr:col>
      <xdr:colOff>246529</xdr:colOff>
      <xdr:row>1</xdr:row>
      <xdr:rowOff>145676</xdr:rowOff>
    </xdr:to>
    <xdr:sp macro="" textlink="">
      <xdr:nvSpPr>
        <xdr:cNvPr id="40" name="Rectangle 39"/>
        <xdr:cNvSpPr/>
      </xdr:nvSpPr>
      <xdr:spPr>
        <a:xfrm>
          <a:off x="9289677" y="100853"/>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XII</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104774</xdr:colOff>
      <xdr:row>71</xdr:row>
      <xdr:rowOff>76200</xdr:rowOff>
    </xdr:from>
    <xdr:to>
      <xdr:col>7</xdr:col>
      <xdr:colOff>409575</xdr:colOff>
      <xdr:row>72</xdr:row>
      <xdr:rowOff>19051</xdr:rowOff>
    </xdr:to>
    <xdr:sp macro="" textlink="">
      <xdr:nvSpPr>
        <xdr:cNvPr id="3" name="Down Arrow 2"/>
        <xdr:cNvSpPr/>
      </xdr:nvSpPr>
      <xdr:spPr>
        <a:xfrm rot="16200000">
          <a:off x="3476624" y="18545175"/>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73</xdr:row>
      <xdr:rowOff>112398</xdr:rowOff>
    </xdr:from>
    <xdr:to>
      <xdr:col>7</xdr:col>
      <xdr:colOff>409575</xdr:colOff>
      <xdr:row>74</xdr:row>
      <xdr:rowOff>38102</xdr:rowOff>
    </xdr:to>
    <xdr:sp macro="" textlink="">
      <xdr:nvSpPr>
        <xdr:cNvPr id="4" name="Down Arrow 3"/>
        <xdr:cNvSpPr/>
      </xdr:nvSpPr>
      <xdr:spPr>
        <a:xfrm rot="16200000">
          <a:off x="3485199" y="19030000"/>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74</xdr:row>
      <xdr:rowOff>102873</xdr:rowOff>
    </xdr:from>
    <xdr:to>
      <xdr:col>7</xdr:col>
      <xdr:colOff>409575</xdr:colOff>
      <xdr:row>75</xdr:row>
      <xdr:rowOff>28577</xdr:rowOff>
    </xdr:to>
    <xdr:sp macro="" textlink="">
      <xdr:nvSpPr>
        <xdr:cNvPr id="5" name="Down Arrow 4"/>
        <xdr:cNvSpPr/>
      </xdr:nvSpPr>
      <xdr:spPr>
        <a:xfrm rot="16200000">
          <a:off x="3485199" y="19249075"/>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104778</xdr:colOff>
      <xdr:row>75</xdr:row>
      <xdr:rowOff>94302</xdr:rowOff>
    </xdr:from>
    <xdr:to>
      <xdr:col>7</xdr:col>
      <xdr:colOff>409576</xdr:colOff>
      <xdr:row>76</xdr:row>
      <xdr:rowOff>28577</xdr:rowOff>
    </xdr:to>
    <xdr:sp macro="" textlink="">
      <xdr:nvSpPr>
        <xdr:cNvPr id="6" name="Down Arrow 5"/>
        <xdr:cNvSpPr/>
      </xdr:nvSpPr>
      <xdr:spPr>
        <a:xfrm rot="16200000">
          <a:off x="3480914" y="19473391"/>
          <a:ext cx="162875" cy="304798"/>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76</xdr:row>
      <xdr:rowOff>85726</xdr:rowOff>
    </xdr:from>
    <xdr:to>
      <xdr:col>7</xdr:col>
      <xdr:colOff>409575</xdr:colOff>
      <xdr:row>77</xdr:row>
      <xdr:rowOff>28577</xdr:rowOff>
    </xdr:to>
    <xdr:sp macro="" textlink="">
      <xdr:nvSpPr>
        <xdr:cNvPr id="7" name="Down Arrow 6"/>
        <xdr:cNvSpPr/>
      </xdr:nvSpPr>
      <xdr:spPr>
        <a:xfrm rot="16200000">
          <a:off x="3476624" y="196977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77</xdr:row>
      <xdr:rowOff>57151</xdr:rowOff>
    </xdr:from>
    <xdr:to>
      <xdr:col>7</xdr:col>
      <xdr:colOff>409575</xdr:colOff>
      <xdr:row>78</xdr:row>
      <xdr:rowOff>0</xdr:rowOff>
    </xdr:to>
    <xdr:sp macro="" textlink="">
      <xdr:nvSpPr>
        <xdr:cNvPr id="8" name="Down Arrow 7"/>
        <xdr:cNvSpPr/>
      </xdr:nvSpPr>
      <xdr:spPr>
        <a:xfrm rot="16200000">
          <a:off x="3476624" y="19897726"/>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0</xdr:rowOff>
    </xdr:from>
    <xdr:to>
      <xdr:col>7</xdr:col>
      <xdr:colOff>409575</xdr:colOff>
      <xdr:row>78</xdr:row>
      <xdr:rowOff>28577</xdr:rowOff>
    </xdr:to>
    <xdr:sp macro="" textlink="">
      <xdr:nvSpPr>
        <xdr:cNvPr id="9" name="Down Arrow 8"/>
        <xdr:cNvSpPr/>
      </xdr:nvSpPr>
      <xdr:spPr>
        <a:xfrm rot="16200000">
          <a:off x="3468051" y="20146328"/>
          <a:ext cx="188597" cy="304801"/>
        </a:xfrm>
        <a:prstGeom prst="downArrow">
          <a:avLst>
            <a:gd name="adj1" fmla="val 30769"/>
            <a:gd name="adj2" fmla="val 57692"/>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68580</xdr:rowOff>
    </xdr:from>
    <xdr:to>
      <xdr:col>7</xdr:col>
      <xdr:colOff>409575</xdr:colOff>
      <xdr:row>79</xdr:row>
      <xdr:rowOff>28577</xdr:rowOff>
    </xdr:to>
    <xdr:sp macro="" textlink="">
      <xdr:nvSpPr>
        <xdr:cNvPr id="10" name="Down Arrow 9"/>
        <xdr:cNvSpPr/>
      </xdr:nvSpPr>
      <xdr:spPr>
        <a:xfrm rot="16200000">
          <a:off x="3468051" y="2037492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79</xdr:row>
      <xdr:rowOff>20955</xdr:rowOff>
    </xdr:from>
    <xdr:to>
      <xdr:col>7</xdr:col>
      <xdr:colOff>409575</xdr:colOff>
      <xdr:row>79</xdr:row>
      <xdr:rowOff>209552</xdr:rowOff>
    </xdr:to>
    <xdr:sp macro="" textlink="">
      <xdr:nvSpPr>
        <xdr:cNvPr id="11" name="Down Arrow 10"/>
        <xdr:cNvSpPr/>
      </xdr:nvSpPr>
      <xdr:spPr>
        <a:xfrm rot="16200000">
          <a:off x="3468051" y="20555903"/>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80</xdr:row>
      <xdr:rowOff>11430</xdr:rowOff>
    </xdr:from>
    <xdr:to>
      <xdr:col>7</xdr:col>
      <xdr:colOff>409575</xdr:colOff>
      <xdr:row>80</xdr:row>
      <xdr:rowOff>200027</xdr:rowOff>
    </xdr:to>
    <xdr:sp macro="" textlink="">
      <xdr:nvSpPr>
        <xdr:cNvPr id="12" name="Down Arrow 11"/>
        <xdr:cNvSpPr/>
      </xdr:nvSpPr>
      <xdr:spPr>
        <a:xfrm rot="16200000">
          <a:off x="3468051" y="2077497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81</xdr:row>
      <xdr:rowOff>47626</xdr:rowOff>
    </xdr:from>
    <xdr:to>
      <xdr:col>7</xdr:col>
      <xdr:colOff>409575</xdr:colOff>
      <xdr:row>81</xdr:row>
      <xdr:rowOff>219077</xdr:rowOff>
    </xdr:to>
    <xdr:sp macro="" textlink="">
      <xdr:nvSpPr>
        <xdr:cNvPr id="13" name="Down Arrow 12"/>
        <xdr:cNvSpPr/>
      </xdr:nvSpPr>
      <xdr:spPr>
        <a:xfrm rot="16200000">
          <a:off x="3476624" y="210312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71231</xdr:colOff>
      <xdr:row>60</xdr:row>
      <xdr:rowOff>86967</xdr:rowOff>
    </xdr:from>
    <xdr:to>
      <xdr:col>19</xdr:col>
      <xdr:colOff>214105</xdr:colOff>
      <xdr:row>63</xdr:row>
      <xdr:rowOff>77443</xdr:rowOff>
    </xdr:to>
    <xdr:sp macro="" textlink="">
      <xdr:nvSpPr>
        <xdr:cNvPr id="34" name="Up Arrow 33"/>
        <xdr:cNvSpPr/>
      </xdr:nvSpPr>
      <xdr:spPr>
        <a:xfrm flipV="1">
          <a:off x="6697318" y="15558880"/>
          <a:ext cx="142874" cy="619954"/>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xdr:col>
      <xdr:colOff>28576</xdr:colOff>
      <xdr:row>59</xdr:row>
      <xdr:rowOff>161926</xdr:rowOff>
    </xdr:from>
    <xdr:to>
      <xdr:col>8</xdr:col>
      <xdr:colOff>161926</xdr:colOff>
      <xdr:row>61</xdr:row>
      <xdr:rowOff>47626</xdr:rowOff>
    </xdr:to>
    <xdr:sp macro="" textlink="">
      <xdr:nvSpPr>
        <xdr:cNvPr id="15" name="Rounded Rectangle 14"/>
        <xdr:cNvSpPr/>
      </xdr:nvSpPr>
      <xdr:spPr>
        <a:xfrm>
          <a:off x="323851" y="15659101"/>
          <a:ext cx="3581400" cy="266700"/>
        </a:xfrm>
        <a:prstGeom prst="roundRect">
          <a:avLst/>
        </a:prstGeom>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t>List of Enabling Factors</a:t>
          </a:r>
          <a:r>
            <a:rPr lang="en-GB" sz="1100" baseline="0"/>
            <a:t> </a:t>
          </a:r>
          <a:endParaRPr lang="en-GB" sz="1100"/>
        </a:p>
      </xdr:txBody>
    </xdr:sp>
    <xdr:clientData/>
  </xdr:twoCellAnchor>
  <xdr:twoCellAnchor>
    <xdr:from>
      <xdr:col>8</xdr:col>
      <xdr:colOff>209550</xdr:colOff>
      <xdr:row>59</xdr:row>
      <xdr:rowOff>171451</xdr:rowOff>
    </xdr:from>
    <xdr:to>
      <xdr:col>18</xdr:col>
      <xdr:colOff>142875</xdr:colOff>
      <xdr:row>61</xdr:row>
      <xdr:rowOff>38100</xdr:rowOff>
    </xdr:to>
    <xdr:sp macro="" textlink="">
      <xdr:nvSpPr>
        <xdr:cNvPr id="16" name="Rounded Rectangle 15"/>
        <xdr:cNvSpPr/>
      </xdr:nvSpPr>
      <xdr:spPr>
        <a:xfrm>
          <a:off x="3952875" y="15668626"/>
          <a:ext cx="2581275" cy="247649"/>
        </a:xfrm>
        <a:prstGeom prst="roundRect">
          <a:avLst/>
        </a:prstGeom>
      </xdr:spPr>
      <xdr:style>
        <a:lnRef idx="1">
          <a:schemeClr val="accent3"/>
        </a:lnRef>
        <a:fillRef idx="3">
          <a:schemeClr val="accent3"/>
        </a:fillRef>
        <a:effectRef idx="2">
          <a:schemeClr val="accent3"/>
        </a:effectRef>
        <a:fontRef idx="minor">
          <a:schemeClr val="lt1"/>
        </a:fontRef>
      </xdr:style>
      <xdr:txBody>
        <a:bodyPr rtlCol="0" anchor="ctr"/>
        <a:lstStyle/>
        <a:p>
          <a:pPr algn="ctr"/>
          <a:r>
            <a:rPr lang="en-GB" sz="1100"/>
            <a:t>Compliancy Elements</a:t>
          </a:r>
        </a:p>
      </xdr:txBody>
    </xdr:sp>
    <xdr:clientData/>
  </xdr:twoCellAnchor>
  <xdr:twoCellAnchor>
    <xdr:from>
      <xdr:col>18</xdr:col>
      <xdr:colOff>200025</xdr:colOff>
      <xdr:row>59</xdr:row>
      <xdr:rowOff>57149</xdr:rowOff>
    </xdr:from>
    <xdr:to>
      <xdr:col>29</xdr:col>
      <xdr:colOff>47625</xdr:colOff>
      <xdr:row>60</xdr:row>
      <xdr:rowOff>85724</xdr:rowOff>
    </xdr:to>
    <xdr:sp macro="" textlink="">
      <xdr:nvSpPr>
        <xdr:cNvPr id="17" name="Rounded Rectangle 16"/>
        <xdr:cNvSpPr/>
      </xdr:nvSpPr>
      <xdr:spPr>
        <a:xfrm>
          <a:off x="6591300" y="15554324"/>
          <a:ext cx="2647950" cy="219075"/>
        </a:xfrm>
        <a:prstGeom prst="roundRect">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r>
            <a:rPr lang="en-GB" sz="1100"/>
            <a:t>Future plan &amp; Strategies</a:t>
          </a:r>
        </a:p>
      </xdr:txBody>
    </xdr:sp>
    <xdr:clientData/>
  </xdr:twoCellAnchor>
  <xdr:twoCellAnchor>
    <xdr:from>
      <xdr:col>24</xdr:col>
      <xdr:colOff>9526</xdr:colOff>
      <xdr:row>60</xdr:row>
      <xdr:rowOff>114300</xdr:rowOff>
    </xdr:from>
    <xdr:to>
      <xdr:col>30</xdr:col>
      <xdr:colOff>19050</xdr:colOff>
      <xdr:row>61</xdr:row>
      <xdr:rowOff>142875</xdr:rowOff>
    </xdr:to>
    <xdr:sp macro="" textlink="">
      <xdr:nvSpPr>
        <xdr:cNvPr id="18" name="Rounded Rectangle 17"/>
        <xdr:cNvSpPr/>
      </xdr:nvSpPr>
      <xdr:spPr>
        <a:xfrm>
          <a:off x="7962901" y="15801975"/>
          <a:ext cx="1476374" cy="219075"/>
        </a:xfrm>
        <a:prstGeom prst="roundRect">
          <a:avLst/>
        </a:prstGeom>
        <a:solidFill>
          <a:srgbClr val="FFFF00"/>
        </a:solidFill>
        <a:ln>
          <a:noFill/>
        </a:ln>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solidFill>
                <a:schemeClr val="tx1"/>
              </a:solidFill>
            </a:rPr>
            <a:t>Topic Description</a:t>
          </a:r>
        </a:p>
      </xdr:txBody>
    </xdr:sp>
    <xdr:clientData/>
  </xdr:twoCellAnchor>
  <xdr:twoCellAnchor>
    <xdr:from>
      <xdr:col>14</xdr:col>
      <xdr:colOff>38100</xdr:colOff>
      <xdr:row>69</xdr:row>
      <xdr:rowOff>209550</xdr:rowOff>
    </xdr:from>
    <xdr:to>
      <xdr:col>22</xdr:col>
      <xdr:colOff>89648</xdr:colOff>
      <xdr:row>78</xdr:row>
      <xdr:rowOff>0</xdr:rowOff>
    </xdr:to>
    <xdr:sp macro="" textlink="">
      <xdr:nvSpPr>
        <xdr:cNvPr id="19" name="Rounded Rectangle 18"/>
        <xdr:cNvSpPr/>
      </xdr:nvSpPr>
      <xdr:spPr>
        <a:xfrm>
          <a:off x="5103159" y="3481668"/>
          <a:ext cx="2180665" cy="1973357"/>
        </a:xfrm>
        <a:prstGeom prst="roundRect">
          <a:avLst/>
        </a:prstGeom>
        <a:ln>
          <a:noFill/>
        </a:ln>
      </xdr:spPr>
      <xdr:style>
        <a:lnRef idx="1">
          <a:schemeClr val="accent1"/>
        </a:lnRef>
        <a:fillRef idx="2">
          <a:schemeClr val="accent1"/>
        </a:fillRef>
        <a:effectRef idx="1">
          <a:schemeClr val="accent1"/>
        </a:effectRef>
        <a:fontRef idx="minor">
          <a:schemeClr val="dk1"/>
        </a:fontRef>
      </xdr:style>
      <xdr:txBody>
        <a:bodyPr rtlCol="0" anchor="t"/>
        <a:lstStyle/>
        <a:p>
          <a:pPr algn="l"/>
          <a:r>
            <a:rPr lang="en-GB" sz="1050" b="1">
              <a:latin typeface="Arial" pitchFamily="34" charset="0"/>
              <a:cs typeface="Arial" pitchFamily="34" charset="0"/>
            </a:rPr>
            <a:t>Quality Assessment</a:t>
          </a:r>
          <a:r>
            <a:rPr lang="en-GB" sz="1050" b="1" baseline="0">
              <a:latin typeface="Arial" pitchFamily="34" charset="0"/>
              <a:cs typeface="Arial" pitchFamily="34" charset="0"/>
            </a:rPr>
            <a:t> </a:t>
          </a:r>
          <a:endParaRPr lang="en-GB" sz="1050" b="1">
            <a:latin typeface="Arial" pitchFamily="34" charset="0"/>
            <a:cs typeface="Arial" pitchFamily="34" charset="0"/>
          </a:endParaRPr>
        </a:p>
        <a:p>
          <a:pPr algn="l"/>
          <a:r>
            <a:rPr lang="en-GB" sz="1050">
              <a:latin typeface="Arial" pitchFamily="34" charset="0"/>
              <a:cs typeface="Arial" pitchFamily="34" charset="0"/>
            </a:rPr>
            <a:t>Assessment of Current Status measured against compliancy </a:t>
          </a:r>
          <a:r>
            <a:rPr lang="en-GB" sz="1050" baseline="0">
              <a:latin typeface="Arial" pitchFamily="34" charset="0"/>
              <a:cs typeface="Arial" pitchFamily="34" charset="0"/>
            </a:rPr>
            <a:t>requirements</a:t>
          </a:r>
        </a:p>
        <a:p>
          <a:pPr algn="l"/>
          <a:r>
            <a:rPr lang="en-GB" sz="1100" b="0">
              <a:solidFill>
                <a:schemeClr val="dk1"/>
              </a:solidFill>
              <a:latin typeface="Arial" pitchFamily="34" charset="0"/>
              <a:ea typeface="+mn-ea"/>
              <a:cs typeface="Arial" pitchFamily="34" charset="0"/>
            </a:rPr>
            <a:t>None    0%                                          Limited  20%                                            Partial  40%                                             Good  60%                                 Excellent  80%</a:t>
          </a:r>
          <a:endParaRPr lang="en-GB" sz="1000">
            <a:latin typeface="Arial" pitchFamily="34" charset="0"/>
            <a:cs typeface="Arial" pitchFamily="34" charset="0"/>
          </a:endParaRPr>
        </a:p>
      </xdr:txBody>
    </xdr:sp>
    <xdr:clientData/>
  </xdr:twoCellAnchor>
  <xdr:twoCellAnchor>
    <xdr:from>
      <xdr:col>14</xdr:col>
      <xdr:colOff>250451</xdr:colOff>
      <xdr:row>78</xdr:row>
      <xdr:rowOff>0</xdr:rowOff>
    </xdr:from>
    <xdr:to>
      <xdr:col>24</xdr:col>
      <xdr:colOff>86285</xdr:colOff>
      <xdr:row>85</xdr:row>
      <xdr:rowOff>9525</xdr:rowOff>
    </xdr:to>
    <xdr:sp macro="" textlink="">
      <xdr:nvSpPr>
        <xdr:cNvPr id="20" name="Rounded Rectangle 19"/>
        <xdr:cNvSpPr/>
      </xdr:nvSpPr>
      <xdr:spPr>
        <a:xfrm>
          <a:off x="5308226" y="5514975"/>
          <a:ext cx="2398059" cy="1666875"/>
        </a:xfrm>
        <a:prstGeom prst="roundRect">
          <a:avLst/>
        </a:prstGeom>
        <a:ln>
          <a:noFill/>
        </a:ln>
      </xdr:spPr>
      <xdr:style>
        <a:lnRef idx="1">
          <a:schemeClr val="accent2"/>
        </a:lnRef>
        <a:fillRef idx="2">
          <a:schemeClr val="accent2"/>
        </a:fillRef>
        <a:effectRef idx="1">
          <a:schemeClr val="accent2"/>
        </a:effectRef>
        <a:fontRef idx="minor">
          <a:schemeClr val="dk1"/>
        </a:fontRef>
      </xdr:style>
      <xdr:txBody>
        <a:bodyPr rtlCol="0" anchor="ctr"/>
        <a:lstStyle/>
        <a:p>
          <a:r>
            <a:rPr lang="en-GB" sz="1000" b="1">
              <a:solidFill>
                <a:schemeClr val="dk1"/>
              </a:solidFill>
              <a:latin typeface="Arial" pitchFamily="34" charset="0"/>
              <a:ea typeface="+mn-ea"/>
              <a:cs typeface="Arial" pitchFamily="34" charset="0"/>
            </a:rPr>
            <a:t>Quantity Assessment</a:t>
          </a:r>
          <a:endParaRPr lang="en-GB" sz="1000">
            <a:latin typeface="Arial" pitchFamily="34" charset="0"/>
            <a:cs typeface="Arial" pitchFamily="34" charset="0"/>
          </a:endParaRPr>
        </a:p>
        <a:p>
          <a:r>
            <a:rPr lang="en-GB" sz="1000">
              <a:solidFill>
                <a:schemeClr val="dk1"/>
              </a:solidFill>
              <a:latin typeface="Arial" pitchFamily="34" charset="0"/>
              <a:ea typeface="+mn-ea"/>
              <a:cs typeface="Arial" pitchFamily="34" charset="0"/>
            </a:rPr>
            <a:t>An indication of the representation of total area to address the issue</a:t>
          </a:r>
          <a:r>
            <a:rPr lang="en-GB" sz="1000" baseline="0">
              <a:solidFill>
                <a:schemeClr val="dk1"/>
              </a:solidFill>
              <a:latin typeface="Arial" pitchFamily="34" charset="0"/>
              <a:ea typeface="+mn-ea"/>
              <a:cs typeface="Arial" pitchFamily="34" charset="0"/>
            </a:rPr>
            <a:t> </a:t>
          </a:r>
        </a:p>
        <a:p>
          <a:r>
            <a:rPr lang="en-GB" sz="1000" baseline="0">
              <a:solidFill>
                <a:schemeClr val="dk1"/>
              </a:solidFill>
              <a:latin typeface="Arial" pitchFamily="34" charset="0"/>
              <a:ea typeface="+mn-ea"/>
              <a:cs typeface="Arial" pitchFamily="34" charset="0"/>
            </a:rPr>
            <a:t>None: 0%</a:t>
          </a:r>
          <a:endParaRPr lang="en-GB" sz="1100" baseline="0">
            <a:solidFill>
              <a:schemeClr val="dk1"/>
            </a:solidFill>
            <a:latin typeface="Arial" pitchFamily="34" charset="0"/>
            <a:ea typeface="+mn-ea"/>
            <a:cs typeface="Arial" pitchFamily="34" charset="0"/>
          </a:endParaRPr>
        </a:p>
        <a:p>
          <a:r>
            <a:rPr lang="en-GB" sz="1100" baseline="0">
              <a:solidFill>
                <a:schemeClr val="dk1"/>
              </a:solidFill>
              <a:latin typeface="Arial" pitchFamily="34" charset="0"/>
              <a:ea typeface="+mn-ea"/>
              <a:cs typeface="Arial" pitchFamily="34" charset="0"/>
            </a:rPr>
            <a:t>Limited 20%</a:t>
          </a:r>
          <a:endParaRPr lang="en-GB" sz="1000">
            <a:latin typeface="Arial" pitchFamily="34" charset="0"/>
            <a:cs typeface="Arial" pitchFamily="34" charset="0"/>
          </a:endParaRPr>
        </a:p>
        <a:p>
          <a:r>
            <a:rPr lang="en-GB" sz="1000" baseline="0">
              <a:solidFill>
                <a:schemeClr val="dk1"/>
              </a:solidFill>
              <a:latin typeface="Arial" pitchFamily="34" charset="0"/>
              <a:ea typeface="+mn-ea"/>
              <a:cs typeface="Arial" pitchFamily="34" charset="0"/>
            </a:rPr>
            <a:t>Partially: 40%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Good coverage: 60%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Available for whole area: 80%</a:t>
          </a:r>
          <a:endParaRPr lang="en-GB" sz="1000">
            <a:solidFill>
              <a:schemeClr val="dk1"/>
            </a:solidFill>
            <a:latin typeface="Arial" pitchFamily="34" charset="0"/>
            <a:ea typeface="+mn-ea"/>
            <a:cs typeface="Arial" pitchFamily="34" charset="0"/>
          </a:endParaRPr>
        </a:p>
      </xdr:txBody>
    </xdr:sp>
    <xdr:clientData/>
  </xdr:twoCellAnchor>
  <xdr:twoCellAnchor>
    <xdr:from>
      <xdr:col>3</xdr:col>
      <xdr:colOff>438151</xdr:colOff>
      <xdr:row>61</xdr:row>
      <xdr:rowOff>38099</xdr:rowOff>
    </xdr:from>
    <xdr:to>
      <xdr:col>3</xdr:col>
      <xdr:colOff>590551</xdr:colOff>
      <xdr:row>63</xdr:row>
      <xdr:rowOff>85725</xdr:rowOff>
    </xdr:to>
    <xdr:sp macro="" textlink="">
      <xdr:nvSpPr>
        <xdr:cNvPr id="23" name="Up Arrow 22"/>
        <xdr:cNvSpPr/>
      </xdr:nvSpPr>
      <xdr:spPr>
        <a:xfrm flipV="1">
          <a:off x="130492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24</xdr:col>
      <xdr:colOff>47625</xdr:colOff>
      <xdr:row>61</xdr:row>
      <xdr:rowOff>28574</xdr:rowOff>
    </xdr:from>
    <xdr:to>
      <xdr:col>24</xdr:col>
      <xdr:colOff>190500</xdr:colOff>
      <xdr:row>62</xdr:row>
      <xdr:rowOff>38098</xdr:rowOff>
    </xdr:to>
    <xdr:sp macro="" textlink="">
      <xdr:nvSpPr>
        <xdr:cNvPr id="24" name="Up Arrow 23"/>
        <xdr:cNvSpPr/>
      </xdr:nvSpPr>
      <xdr:spPr>
        <a:xfrm flipV="1">
          <a:off x="8001000" y="15906749"/>
          <a:ext cx="142875" cy="209549"/>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xdr:col>
      <xdr:colOff>495300</xdr:colOff>
      <xdr:row>67</xdr:row>
      <xdr:rowOff>85725</xdr:rowOff>
    </xdr:from>
    <xdr:to>
      <xdr:col>10</xdr:col>
      <xdr:colOff>190500</xdr:colOff>
      <xdr:row>67</xdr:row>
      <xdr:rowOff>95250</xdr:rowOff>
    </xdr:to>
    <xdr:cxnSp macro="">
      <xdr:nvCxnSpPr>
        <xdr:cNvPr id="25" name="Straight Arrow Connector 24"/>
        <xdr:cNvCxnSpPr/>
      </xdr:nvCxnSpPr>
      <xdr:spPr>
        <a:xfrm>
          <a:off x="3190875" y="17745075"/>
          <a:ext cx="1181100" cy="9525"/>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123825</xdr:colOff>
      <xdr:row>65</xdr:row>
      <xdr:rowOff>200025</xdr:rowOff>
    </xdr:from>
    <xdr:to>
      <xdr:col>6</xdr:col>
      <xdr:colOff>504825</xdr:colOff>
      <xdr:row>67</xdr:row>
      <xdr:rowOff>95250</xdr:rowOff>
    </xdr:to>
    <xdr:cxnSp macro="">
      <xdr:nvCxnSpPr>
        <xdr:cNvPr id="26" name="Straight Connector 25"/>
        <xdr:cNvCxnSpPr/>
      </xdr:nvCxnSpPr>
      <xdr:spPr>
        <a:xfrm rot="16200000" flipH="1">
          <a:off x="2171700" y="16725900"/>
          <a:ext cx="1066800" cy="9906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67</xdr:row>
      <xdr:rowOff>100012</xdr:rowOff>
    </xdr:from>
    <xdr:to>
      <xdr:col>11</xdr:col>
      <xdr:colOff>190500</xdr:colOff>
      <xdr:row>67</xdr:row>
      <xdr:rowOff>101600</xdr:rowOff>
    </xdr:to>
    <xdr:cxnSp macro="">
      <xdr:nvCxnSpPr>
        <xdr:cNvPr id="27" name="Straight Arrow Connector 26"/>
        <xdr:cNvCxnSpPr/>
      </xdr:nvCxnSpPr>
      <xdr:spPr>
        <a:xfrm>
          <a:off x="4410075"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67</xdr:row>
      <xdr:rowOff>100012</xdr:rowOff>
    </xdr:from>
    <xdr:to>
      <xdr:col>12</xdr:col>
      <xdr:colOff>209550</xdr:colOff>
      <xdr:row>67</xdr:row>
      <xdr:rowOff>101600</xdr:rowOff>
    </xdr:to>
    <xdr:cxnSp macro="">
      <xdr:nvCxnSpPr>
        <xdr:cNvPr id="28" name="Straight Arrow Connector 27"/>
        <xdr:cNvCxnSpPr/>
      </xdr:nvCxnSpPr>
      <xdr:spPr>
        <a:xfrm>
          <a:off x="464820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67</xdr:row>
      <xdr:rowOff>109537</xdr:rowOff>
    </xdr:from>
    <xdr:to>
      <xdr:col>13</xdr:col>
      <xdr:colOff>180975</xdr:colOff>
      <xdr:row>67</xdr:row>
      <xdr:rowOff>111125</xdr:rowOff>
    </xdr:to>
    <xdr:cxnSp macro="">
      <xdr:nvCxnSpPr>
        <xdr:cNvPr id="29" name="Straight Arrow Connector 28"/>
        <xdr:cNvCxnSpPr/>
      </xdr:nvCxnSpPr>
      <xdr:spPr>
        <a:xfrm>
          <a:off x="4838700"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xdr:colOff>
      <xdr:row>67</xdr:row>
      <xdr:rowOff>109537</xdr:rowOff>
    </xdr:from>
    <xdr:to>
      <xdr:col>14</xdr:col>
      <xdr:colOff>238125</xdr:colOff>
      <xdr:row>67</xdr:row>
      <xdr:rowOff>111125</xdr:rowOff>
    </xdr:to>
    <xdr:cxnSp macro="">
      <xdr:nvCxnSpPr>
        <xdr:cNvPr id="30" name="Straight Arrow Connector 29"/>
        <xdr:cNvCxnSpPr/>
      </xdr:nvCxnSpPr>
      <xdr:spPr>
        <a:xfrm>
          <a:off x="5114925"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67</xdr:row>
      <xdr:rowOff>100012</xdr:rowOff>
    </xdr:from>
    <xdr:to>
      <xdr:col>15</xdr:col>
      <xdr:colOff>276225</xdr:colOff>
      <xdr:row>67</xdr:row>
      <xdr:rowOff>101600</xdr:rowOff>
    </xdr:to>
    <xdr:cxnSp macro="">
      <xdr:nvCxnSpPr>
        <xdr:cNvPr id="31" name="Straight Arrow Connector 30"/>
        <xdr:cNvCxnSpPr/>
      </xdr:nvCxnSpPr>
      <xdr:spPr>
        <a:xfrm>
          <a:off x="550545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161925</xdr:colOff>
      <xdr:row>67</xdr:row>
      <xdr:rowOff>119062</xdr:rowOff>
    </xdr:from>
    <xdr:to>
      <xdr:col>16</xdr:col>
      <xdr:colOff>342900</xdr:colOff>
      <xdr:row>67</xdr:row>
      <xdr:rowOff>120650</xdr:rowOff>
    </xdr:to>
    <xdr:cxnSp macro="">
      <xdr:nvCxnSpPr>
        <xdr:cNvPr id="32" name="Straight Arrow Connector 31"/>
        <xdr:cNvCxnSpPr/>
      </xdr:nvCxnSpPr>
      <xdr:spPr>
        <a:xfrm>
          <a:off x="5953125" y="1777841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114301</xdr:colOff>
      <xdr:row>61</xdr:row>
      <xdr:rowOff>38099</xdr:rowOff>
    </xdr:from>
    <xdr:to>
      <xdr:col>11</xdr:col>
      <xdr:colOff>47626</xdr:colOff>
      <xdr:row>63</xdr:row>
      <xdr:rowOff>85725</xdr:rowOff>
    </xdr:to>
    <xdr:sp macro="" textlink="">
      <xdr:nvSpPr>
        <xdr:cNvPr id="33" name="Up Arrow 32"/>
        <xdr:cNvSpPr/>
      </xdr:nvSpPr>
      <xdr:spPr>
        <a:xfrm flipV="1">
          <a:off x="429577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xdr:col>
      <xdr:colOff>38100</xdr:colOff>
      <xdr:row>32</xdr:row>
      <xdr:rowOff>180975</xdr:rowOff>
    </xdr:from>
    <xdr:to>
      <xdr:col>28</xdr:col>
      <xdr:colOff>209550</xdr:colOff>
      <xdr:row>35</xdr:row>
      <xdr:rowOff>0</xdr:rowOff>
    </xdr:to>
    <xdr:sp macro="" textlink="">
      <xdr:nvSpPr>
        <xdr:cNvPr id="41" name="Rectangle 40"/>
        <xdr:cNvSpPr/>
      </xdr:nvSpPr>
      <xdr:spPr>
        <a:xfrm>
          <a:off x="904875" y="7705725"/>
          <a:ext cx="8267700" cy="695325"/>
        </a:xfrm>
        <a:prstGeom prst="rect">
          <a:avLst/>
        </a:prstGeom>
        <a:ln>
          <a:noFill/>
        </a:ln>
      </xdr:spPr>
      <xdr:style>
        <a:lnRef idx="1">
          <a:schemeClr val="dk1"/>
        </a:lnRef>
        <a:fillRef idx="2">
          <a:schemeClr val="dk1"/>
        </a:fillRef>
        <a:effectRef idx="1">
          <a:schemeClr val="dk1"/>
        </a:effectRef>
        <a:fontRef idx="minor">
          <a:schemeClr val="dk1"/>
        </a:fontRef>
      </xdr:style>
      <xdr:txBody>
        <a:bodyPr rtlCol="0" anchor="ctr"/>
        <a:lstStyle/>
        <a:p>
          <a:pPr algn="ctr"/>
          <a:r>
            <a:rPr lang="en-GB" sz="1800" b="1"/>
            <a:t>DWA's</a:t>
          </a:r>
          <a:r>
            <a:rPr lang="en-GB" sz="1800" b="1" baseline="0"/>
            <a:t> GUIDE FRAMEWORK &amp; CHECKLIST FOR THE DEVELOPMENT OF WATER SERVICES DEVELOPMENT PLANS </a:t>
          </a:r>
          <a:endParaRPr lang="en-GB" sz="1800" b="1"/>
        </a:p>
      </xdr:txBody>
    </xdr:sp>
    <xdr:clientData/>
  </xdr:twoCellAnchor>
  <xdr:twoCellAnchor>
    <xdr:from>
      <xdr:col>1</xdr:col>
      <xdr:colOff>9525</xdr:colOff>
      <xdr:row>54</xdr:row>
      <xdr:rowOff>28575</xdr:rowOff>
    </xdr:from>
    <xdr:to>
      <xdr:col>2</xdr:col>
      <xdr:colOff>123825</xdr:colOff>
      <xdr:row>56</xdr:row>
      <xdr:rowOff>0</xdr:rowOff>
    </xdr:to>
    <xdr:pic>
      <xdr:nvPicPr>
        <xdr:cNvPr id="36686" name="Picture 41" descr="coat of arms"/>
        <xdr:cNvPicPr>
          <a:picLocks noChangeAspect="1" noChangeArrowheads="1"/>
        </xdr:cNvPicPr>
      </xdr:nvPicPr>
      <xdr:blipFill>
        <a:blip xmlns:r="http://schemas.openxmlformats.org/officeDocument/2006/relationships" r:embed="rId1"/>
        <a:srcRect/>
        <a:stretch>
          <a:fillRect/>
        </a:stretch>
      </xdr:blipFill>
      <xdr:spPr bwMode="auto">
        <a:xfrm>
          <a:off x="123825" y="14258925"/>
          <a:ext cx="295275" cy="352425"/>
        </a:xfrm>
        <a:prstGeom prst="rect">
          <a:avLst/>
        </a:prstGeom>
        <a:noFill/>
        <a:ln w="9525">
          <a:noFill/>
          <a:miter lim="800000"/>
          <a:headEnd/>
          <a:tailEnd/>
        </a:ln>
      </xdr:spPr>
    </xdr:pic>
    <xdr:clientData/>
  </xdr:twoCellAnchor>
  <xdr:twoCellAnchor>
    <xdr:from>
      <xdr:col>1</xdr:col>
      <xdr:colOff>38100</xdr:colOff>
      <xdr:row>86</xdr:row>
      <xdr:rowOff>38100</xdr:rowOff>
    </xdr:from>
    <xdr:to>
      <xdr:col>2</xdr:col>
      <xdr:colOff>152400</xdr:colOff>
      <xdr:row>86</xdr:row>
      <xdr:rowOff>295275</xdr:rowOff>
    </xdr:to>
    <xdr:pic>
      <xdr:nvPicPr>
        <xdr:cNvPr id="36689" name="Picture 4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52400" y="7315200"/>
          <a:ext cx="295275" cy="257175"/>
        </a:xfrm>
        <a:prstGeom prst="rect">
          <a:avLst/>
        </a:prstGeom>
        <a:noFill/>
        <a:ln w="9525">
          <a:noFill/>
          <a:miter lim="800000"/>
          <a:headEnd/>
          <a:tailEnd/>
        </a:ln>
      </xdr:spPr>
    </xdr:pic>
    <xdr:clientData/>
  </xdr:twoCellAnchor>
  <xdr:twoCellAnchor>
    <xdr:from>
      <xdr:col>23</xdr:col>
      <xdr:colOff>16044</xdr:colOff>
      <xdr:row>69</xdr:row>
      <xdr:rowOff>28577</xdr:rowOff>
    </xdr:from>
    <xdr:to>
      <xdr:col>28</xdr:col>
      <xdr:colOff>68036</xdr:colOff>
      <xdr:row>73</xdr:row>
      <xdr:rowOff>145677</xdr:rowOff>
    </xdr:to>
    <xdr:sp macro="" textlink="">
      <xdr:nvSpPr>
        <xdr:cNvPr id="48" name="Rounded Rectangle 47"/>
        <xdr:cNvSpPr/>
      </xdr:nvSpPr>
      <xdr:spPr>
        <a:xfrm>
          <a:off x="7434338" y="3300695"/>
          <a:ext cx="1307051" cy="1204070"/>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effectLst>
                <a:innerShdw blurRad="63500" dist="50800" dir="13500000">
                  <a:prstClr val="black">
                    <a:alpha val="50000"/>
                  </a:prstClr>
                </a:innerShdw>
              </a:effectLst>
              <a:latin typeface="Arial" pitchFamily="34" charset="0"/>
              <a:ea typeface="+mn-ea"/>
              <a:cs typeface="Arial" pitchFamily="34" charset="0"/>
            </a:rPr>
            <a:t>Is</a:t>
          </a:r>
          <a:r>
            <a:rPr lang="en-GB" sz="900" b="1"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 there a Future Plan in Place?  </a:t>
          </a:r>
          <a:r>
            <a:rPr lang="en-GB" sz="900" b="0"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(Physical document that addresses issues &amp; shortcomings)</a:t>
          </a:r>
          <a:endParaRPr lang="en-GB" sz="900" b="0">
            <a:solidFill>
              <a:schemeClr val="dk1"/>
            </a:solidFill>
            <a:effectLst>
              <a:innerShdw blurRad="63500" dist="50800" dir="13500000">
                <a:prstClr val="black">
                  <a:alpha val="50000"/>
                </a:prstClr>
              </a:innerShdw>
            </a:effectLst>
            <a:latin typeface="Arial" pitchFamily="34" charset="0"/>
            <a:ea typeface="+mn-ea"/>
            <a:cs typeface="Arial" pitchFamily="34" charset="0"/>
          </a:endParaRPr>
        </a:p>
      </xdr:txBody>
    </xdr:sp>
    <xdr:clientData/>
  </xdr:twoCellAnchor>
  <xdr:twoCellAnchor>
    <xdr:from>
      <xdr:col>18</xdr:col>
      <xdr:colOff>107022</xdr:colOff>
      <xdr:row>68</xdr:row>
      <xdr:rowOff>45931</xdr:rowOff>
    </xdr:from>
    <xdr:to>
      <xdr:col>22</xdr:col>
      <xdr:colOff>180976</xdr:colOff>
      <xdr:row>78</xdr:row>
      <xdr:rowOff>0</xdr:rowOff>
    </xdr:to>
    <xdr:cxnSp macro="">
      <xdr:nvCxnSpPr>
        <xdr:cNvPr id="50" name="Shape 49"/>
        <xdr:cNvCxnSpPr/>
      </xdr:nvCxnSpPr>
      <xdr:spPr>
        <a:xfrm rot="16200000" flipV="1">
          <a:off x="5786714" y="3834089"/>
          <a:ext cx="2316269" cy="893104"/>
        </a:xfrm>
        <a:prstGeom prst="bentConnector3">
          <a:avLst>
            <a:gd name="adj1" fmla="val 88655"/>
          </a:avLst>
        </a:prstGeom>
        <a:ln>
          <a:solidFill>
            <a:schemeClr val="accent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17</xdr:col>
      <xdr:colOff>118110</xdr:colOff>
      <xdr:row>68</xdr:row>
      <xdr:rowOff>53340</xdr:rowOff>
    </xdr:from>
    <xdr:to>
      <xdr:col>17</xdr:col>
      <xdr:colOff>121921</xdr:colOff>
      <xdr:row>69</xdr:row>
      <xdr:rowOff>201930</xdr:rowOff>
    </xdr:to>
    <xdr:cxnSp macro="">
      <xdr:nvCxnSpPr>
        <xdr:cNvPr id="54" name="Straight Arrow Connector 53"/>
        <xdr:cNvCxnSpPr/>
      </xdr:nvCxnSpPr>
      <xdr:spPr>
        <a:xfrm rot="16200000" flipV="1">
          <a:off x="6130291" y="18112739"/>
          <a:ext cx="339090" cy="3811"/>
        </a:xfrm>
        <a:prstGeom prst="straightConnector1">
          <a:avLst/>
        </a:prstGeom>
        <a:ln>
          <a:solidFill>
            <a:schemeClr val="tx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20</xdr:col>
      <xdr:colOff>95250</xdr:colOff>
      <xdr:row>58</xdr:row>
      <xdr:rowOff>183173</xdr:rowOff>
    </xdr:from>
    <xdr:to>
      <xdr:col>30</xdr:col>
      <xdr:colOff>169984</xdr:colOff>
      <xdr:row>59</xdr:row>
      <xdr:rowOff>28575</xdr:rowOff>
    </xdr:to>
    <xdr:sp macro="" textlink="">
      <xdr:nvSpPr>
        <xdr:cNvPr id="65" name="Rounded Rectangle 64"/>
        <xdr:cNvSpPr/>
      </xdr:nvSpPr>
      <xdr:spPr>
        <a:xfrm>
          <a:off x="6945923" y="15144750"/>
          <a:ext cx="2368061" cy="21907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r>
            <a:rPr lang="en-GB" sz="1100"/>
            <a:t>Implementation Strategy</a:t>
          </a:r>
        </a:p>
      </xdr:txBody>
    </xdr:sp>
    <xdr:clientData/>
  </xdr:twoCellAnchor>
  <xdr:twoCellAnchor>
    <xdr:from>
      <xdr:col>30</xdr:col>
      <xdr:colOff>17318</xdr:colOff>
      <xdr:row>59</xdr:row>
      <xdr:rowOff>34635</xdr:rowOff>
    </xdr:from>
    <xdr:to>
      <xdr:col>30</xdr:col>
      <xdr:colOff>160193</xdr:colOff>
      <xdr:row>64</xdr:row>
      <xdr:rowOff>38964</xdr:rowOff>
    </xdr:to>
    <xdr:sp macro="" textlink="">
      <xdr:nvSpPr>
        <xdr:cNvPr id="72" name="Up Arrow 71"/>
        <xdr:cNvSpPr/>
      </xdr:nvSpPr>
      <xdr:spPr>
        <a:xfrm flipV="1">
          <a:off x="9178636" y="15304942"/>
          <a:ext cx="142875" cy="1013113"/>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25</xdr:col>
      <xdr:colOff>123492</xdr:colOff>
      <xdr:row>73</xdr:row>
      <xdr:rowOff>108137</xdr:rowOff>
    </xdr:from>
    <xdr:to>
      <xdr:col>30</xdr:col>
      <xdr:colOff>172120</xdr:colOff>
      <xdr:row>80</xdr:row>
      <xdr:rowOff>67234</xdr:rowOff>
    </xdr:to>
    <xdr:sp macro="" textlink="">
      <xdr:nvSpPr>
        <xdr:cNvPr id="51" name="Rounded Rectangle 50"/>
        <xdr:cNvSpPr/>
      </xdr:nvSpPr>
      <xdr:spPr>
        <a:xfrm>
          <a:off x="8001227" y="4467225"/>
          <a:ext cx="1292481" cy="1527921"/>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latin typeface="Arial" pitchFamily="34" charset="0"/>
              <a:ea typeface="+mn-ea"/>
              <a:cs typeface="Arial" pitchFamily="34" charset="0"/>
            </a:rPr>
            <a:t>Is</a:t>
          </a:r>
          <a:r>
            <a:rPr lang="en-GB" sz="900" b="1" baseline="0">
              <a:solidFill>
                <a:schemeClr val="dk1"/>
              </a:solidFill>
              <a:latin typeface="Arial" pitchFamily="34" charset="0"/>
              <a:ea typeface="+mn-ea"/>
              <a:cs typeface="Arial" pitchFamily="34" charset="0"/>
            </a:rPr>
            <a:t> there an Implementation Strategy in Place?  </a:t>
          </a:r>
          <a:r>
            <a:rPr lang="en-GB" sz="900" b="0" baseline="0">
              <a:solidFill>
                <a:schemeClr val="dk1"/>
              </a:solidFill>
              <a:latin typeface="Arial" pitchFamily="34" charset="0"/>
              <a:ea typeface="+mn-ea"/>
              <a:cs typeface="Arial" pitchFamily="34" charset="0"/>
            </a:rPr>
            <a:t>(Must be a implementation plan of action that reflects in the budget with a time line)</a:t>
          </a:r>
          <a:endParaRPr lang="en-GB" sz="900" b="0">
            <a:solidFill>
              <a:schemeClr val="dk1"/>
            </a:solidFill>
            <a:latin typeface="Arial" pitchFamily="34" charset="0"/>
            <a:ea typeface="+mn-ea"/>
            <a:cs typeface="Arial" pitchFamily="34" charset="0"/>
          </a:endParaRPr>
        </a:p>
      </xdr:txBody>
    </xdr:sp>
    <xdr:clientData/>
  </xdr:twoCellAnchor>
  <xdr:twoCellAnchor editAs="oneCell">
    <xdr:from>
      <xdr:col>2</xdr:col>
      <xdr:colOff>257176</xdr:colOff>
      <xdr:row>86</xdr:row>
      <xdr:rowOff>38101</xdr:rowOff>
    </xdr:from>
    <xdr:to>
      <xdr:col>3</xdr:col>
      <xdr:colOff>231056</xdr:colOff>
      <xdr:row>86</xdr:row>
      <xdr:rowOff>276225</xdr:rowOff>
    </xdr:to>
    <xdr:pic>
      <xdr:nvPicPr>
        <xdr:cNvPr id="36688" name="Picture 43" descr="SALGA.jpg"/>
        <xdr:cNvPicPr>
          <a:picLocks noChangeAspect="1"/>
        </xdr:cNvPicPr>
      </xdr:nvPicPr>
      <xdr:blipFill>
        <a:blip xmlns:r="http://schemas.openxmlformats.org/officeDocument/2006/relationships" r:embed="rId2" cstate="print"/>
        <a:srcRect/>
        <a:stretch>
          <a:fillRect/>
        </a:stretch>
      </xdr:blipFill>
      <xdr:spPr bwMode="auto">
        <a:xfrm>
          <a:off x="552451" y="7315201"/>
          <a:ext cx="545380" cy="238124"/>
        </a:xfrm>
        <a:prstGeom prst="rect">
          <a:avLst/>
        </a:prstGeom>
        <a:noFill/>
        <a:ln w="9525">
          <a:noFill/>
          <a:miter lim="800000"/>
          <a:headEnd/>
          <a:tailEnd/>
        </a:ln>
      </xdr:spPr>
    </xdr:pic>
    <xdr:clientData/>
  </xdr:twoCellAnchor>
  <xdr:twoCellAnchor>
    <xdr:from>
      <xdr:col>24</xdr:col>
      <xdr:colOff>232110</xdr:colOff>
      <xdr:row>80</xdr:row>
      <xdr:rowOff>19051</xdr:rowOff>
    </xdr:from>
    <xdr:to>
      <xdr:col>29</xdr:col>
      <xdr:colOff>114300</xdr:colOff>
      <xdr:row>85</xdr:row>
      <xdr:rowOff>28575</xdr:rowOff>
    </xdr:to>
    <xdr:sp macro="" textlink="">
      <xdr:nvSpPr>
        <xdr:cNvPr id="60" name="Rounded Rectangle 59"/>
        <xdr:cNvSpPr/>
      </xdr:nvSpPr>
      <xdr:spPr>
        <a:xfrm>
          <a:off x="7852110" y="5991226"/>
          <a:ext cx="1177590" cy="1209674"/>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800" b="1">
              <a:solidFill>
                <a:sysClr val="windowText" lastClr="000000"/>
              </a:solidFill>
              <a:effectLst/>
              <a:latin typeface="Arial" pitchFamily="34" charset="0"/>
              <a:ea typeface="+mn-ea"/>
              <a:cs typeface="Arial" pitchFamily="34" charset="0"/>
            </a:rPr>
            <a:t>General Assesment on Scale 1-5              </a:t>
          </a:r>
          <a:r>
            <a:rPr lang="en-GB" sz="800" b="0">
              <a:solidFill>
                <a:sysClr val="windowText" lastClr="000000"/>
              </a:solidFill>
              <a:effectLst/>
              <a:latin typeface="Arial" pitchFamily="34" charset="0"/>
              <a:ea typeface="+mn-ea"/>
              <a:cs typeface="Arial" pitchFamily="34" charset="0"/>
            </a:rPr>
            <a:t> None    0%          Limited  20%      Partial  40%           Good  60%                     Excellent  80%</a:t>
          </a:r>
        </a:p>
      </xdr:txBody>
    </xdr:sp>
    <xdr:clientData/>
  </xdr:twoCellAnchor>
  <xdr:twoCellAnchor>
    <xdr:from>
      <xdr:col>29</xdr:col>
      <xdr:colOff>66675</xdr:colOff>
      <xdr:row>86</xdr:row>
      <xdr:rowOff>76200</xdr:rowOff>
    </xdr:from>
    <xdr:to>
      <xdr:col>30</xdr:col>
      <xdr:colOff>38100</xdr:colOff>
      <xdr:row>86</xdr:row>
      <xdr:rowOff>228600</xdr:rowOff>
    </xdr:to>
    <xdr:sp macro="" textlink="">
      <xdr:nvSpPr>
        <xdr:cNvPr id="69" name="Rectangle 68"/>
        <xdr:cNvSpPr/>
      </xdr:nvSpPr>
      <xdr:spPr>
        <a:xfrm>
          <a:off x="8982075" y="7353300"/>
          <a:ext cx="200025"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1</a:t>
          </a:r>
        </a:p>
      </xdr:txBody>
    </xdr:sp>
    <xdr:clientData/>
  </xdr:twoCellAnchor>
  <xdr:twoCellAnchor>
    <xdr:from>
      <xdr:col>27</xdr:col>
      <xdr:colOff>123826</xdr:colOff>
      <xdr:row>68</xdr:row>
      <xdr:rowOff>76200</xdr:rowOff>
    </xdr:from>
    <xdr:to>
      <xdr:col>27</xdr:col>
      <xdr:colOff>127638</xdr:colOff>
      <xdr:row>69</xdr:row>
      <xdr:rowOff>158115</xdr:rowOff>
    </xdr:to>
    <xdr:cxnSp macro="">
      <xdr:nvCxnSpPr>
        <xdr:cNvPr id="70" name="Straight Arrow Connector 69"/>
        <xdr:cNvCxnSpPr/>
      </xdr:nvCxnSpPr>
      <xdr:spPr>
        <a:xfrm rot="16200000" flipV="1">
          <a:off x="8428674" y="3287077"/>
          <a:ext cx="272415" cy="3812"/>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30</xdr:col>
      <xdr:colOff>109239</xdr:colOff>
      <xdr:row>68</xdr:row>
      <xdr:rowOff>76124</xdr:rowOff>
    </xdr:from>
    <xdr:to>
      <xdr:col>30</xdr:col>
      <xdr:colOff>109239</xdr:colOff>
      <xdr:row>73</xdr:row>
      <xdr:rowOff>183931</xdr:rowOff>
    </xdr:to>
    <xdr:cxnSp macro="">
      <xdr:nvCxnSpPr>
        <xdr:cNvPr id="71" name="Straight Arrow Connector 70"/>
        <xdr:cNvCxnSpPr/>
      </xdr:nvCxnSpPr>
      <xdr:spPr>
        <a:xfrm rot="5400000" flipH="1" flipV="1">
          <a:off x="8555577" y="3854631"/>
          <a:ext cx="1408462" cy="0"/>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180976</xdr:colOff>
      <xdr:row>38</xdr:row>
      <xdr:rowOff>95248</xdr:rowOff>
    </xdr:from>
    <xdr:to>
      <xdr:col>20</xdr:col>
      <xdr:colOff>533400</xdr:colOff>
      <xdr:row>38</xdr:row>
      <xdr:rowOff>285750</xdr:rowOff>
    </xdr:to>
    <xdr:sp macro="" textlink="">
      <xdr:nvSpPr>
        <xdr:cNvPr id="3" name="Rectangle 2"/>
        <xdr:cNvSpPr/>
      </xdr:nvSpPr>
      <xdr:spPr>
        <a:xfrm>
          <a:off x="10010776" y="7734298"/>
          <a:ext cx="352424" cy="190502"/>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2</a:t>
          </a:r>
        </a:p>
      </xdr:txBody>
    </xdr:sp>
    <xdr:clientData/>
  </xdr:twoCellAnchor>
  <xdr:twoCellAnchor>
    <xdr:from>
      <xdr:col>0</xdr:col>
      <xdr:colOff>0</xdr:colOff>
      <xdr:row>0</xdr:row>
      <xdr:rowOff>0</xdr:rowOff>
    </xdr:from>
    <xdr:to>
      <xdr:col>1</xdr:col>
      <xdr:colOff>382275</xdr:colOff>
      <xdr:row>2</xdr:row>
      <xdr:rowOff>114297</xdr:rowOff>
    </xdr:to>
    <xdr:sp macro="" textlink="">
      <xdr:nvSpPr>
        <xdr:cNvPr id="6" name="AutoShape 9"/>
        <xdr:cNvSpPr>
          <a:spLocks noChangeArrowheads="1"/>
        </xdr:cNvSpPr>
      </xdr:nvSpPr>
      <xdr:spPr bwMode="auto">
        <a:xfrm rot="16200000">
          <a:off x="-56511" y="56511"/>
          <a:ext cx="581022" cy="46800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20</xdr:col>
      <xdr:colOff>202406</xdr:colOff>
      <xdr:row>88</xdr:row>
      <xdr:rowOff>100012</xdr:rowOff>
    </xdr:from>
    <xdr:to>
      <xdr:col>20</xdr:col>
      <xdr:colOff>533399</xdr:colOff>
      <xdr:row>88</xdr:row>
      <xdr:rowOff>309562</xdr:rowOff>
    </xdr:to>
    <xdr:sp macro="" textlink="">
      <xdr:nvSpPr>
        <xdr:cNvPr id="5" name="Rectangle 4"/>
        <xdr:cNvSpPr/>
      </xdr:nvSpPr>
      <xdr:spPr>
        <a:xfrm>
          <a:off x="11191875" y="16661606"/>
          <a:ext cx="330993" cy="20955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a:t>
          </a:r>
        </a:p>
      </xdr:txBody>
    </xdr:sp>
    <xdr:clientData/>
  </xdr:twoCellAnchor>
  <xdr:twoCellAnchor>
    <xdr:from>
      <xdr:col>20</xdr:col>
      <xdr:colOff>557892</xdr:colOff>
      <xdr:row>40</xdr:row>
      <xdr:rowOff>9528</xdr:rowOff>
    </xdr:from>
    <xdr:to>
      <xdr:col>21</xdr:col>
      <xdr:colOff>38099</xdr:colOff>
      <xdr:row>44</xdr:row>
      <xdr:rowOff>0</xdr:rowOff>
    </xdr:to>
    <xdr:sp macro="" textlink="">
      <xdr:nvSpPr>
        <xdr:cNvPr id="8" name="AutoShape 9"/>
        <xdr:cNvSpPr>
          <a:spLocks noChangeArrowheads="1"/>
        </xdr:cNvSpPr>
      </xdr:nvSpPr>
      <xdr:spPr bwMode="auto">
        <a:xfrm rot="5400000">
          <a:off x="13018635" y="10667321"/>
          <a:ext cx="561972" cy="527957"/>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1</a:t>
          </a: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342900</xdr:colOff>
      <xdr:row>38</xdr:row>
      <xdr:rowOff>76201</xdr:rowOff>
    </xdr:from>
    <xdr:to>
      <xdr:col>1</xdr:col>
      <xdr:colOff>870857</xdr:colOff>
      <xdr:row>38</xdr:row>
      <xdr:rowOff>304801</xdr:rowOff>
    </xdr:to>
    <xdr:pic>
      <xdr:nvPicPr>
        <xdr:cNvPr id="7" name="Picture 6" descr="SALGA.jpg"/>
        <xdr:cNvPicPr/>
      </xdr:nvPicPr>
      <xdr:blipFill>
        <a:blip xmlns:r="http://schemas.openxmlformats.org/officeDocument/2006/relationships" r:embed="rId1" cstate="print"/>
        <a:stretch>
          <a:fillRect/>
        </a:stretch>
      </xdr:blipFill>
      <xdr:spPr>
        <a:xfrm>
          <a:off x="428625" y="7715251"/>
          <a:ext cx="523875" cy="228600"/>
        </a:xfrm>
        <a:prstGeom prst="rect">
          <a:avLst/>
        </a:prstGeom>
      </xdr:spPr>
    </xdr:pic>
    <xdr:clientData/>
  </xdr:twoCellAnchor>
  <xdr:twoCellAnchor editAs="oneCell">
    <xdr:from>
      <xdr:col>1</xdr:col>
      <xdr:colOff>400050</xdr:colOff>
      <xdr:row>88</xdr:row>
      <xdr:rowOff>76200</xdr:rowOff>
    </xdr:from>
    <xdr:to>
      <xdr:col>1</xdr:col>
      <xdr:colOff>943276</xdr:colOff>
      <xdr:row>88</xdr:row>
      <xdr:rowOff>317623</xdr:rowOff>
    </xdr:to>
    <xdr:pic>
      <xdr:nvPicPr>
        <xdr:cNvPr id="9" name="Picture 8" descr="SALGA.jpg"/>
        <xdr:cNvPicPr/>
      </xdr:nvPicPr>
      <xdr:blipFill>
        <a:blip xmlns:r="http://schemas.openxmlformats.org/officeDocument/2006/relationships" r:embed="rId2" cstate="print"/>
        <a:stretch>
          <a:fillRect/>
        </a:stretch>
      </xdr:blipFill>
      <xdr:spPr>
        <a:xfrm>
          <a:off x="485775" y="11344275"/>
          <a:ext cx="539144" cy="241423"/>
        </a:xfrm>
        <a:prstGeom prst="rect">
          <a:avLst/>
        </a:prstGeom>
      </xdr:spPr>
    </xdr:pic>
    <xdr:clientData/>
  </xdr:twoCellAnchor>
  <xdr:twoCellAnchor editAs="oneCell">
    <xdr:from>
      <xdr:col>1</xdr:col>
      <xdr:colOff>9525</xdr:colOff>
      <xdr:row>38</xdr:row>
      <xdr:rowOff>19050</xdr:rowOff>
    </xdr:from>
    <xdr:to>
      <xdr:col>1</xdr:col>
      <xdr:colOff>247650</xdr:colOff>
      <xdr:row>38</xdr:row>
      <xdr:rowOff>333375</xdr:rowOff>
    </xdr:to>
    <xdr:pic>
      <xdr:nvPicPr>
        <xdr:cNvPr id="10" name="Picture 9" descr="coat of arms.bmp"/>
        <xdr:cNvPicPr/>
      </xdr:nvPicPr>
      <xdr:blipFill>
        <a:blip xmlns:r="http://schemas.openxmlformats.org/officeDocument/2006/relationships" r:embed="rId3" cstate="print"/>
        <a:stretch>
          <a:fillRect/>
        </a:stretch>
      </xdr:blipFill>
      <xdr:spPr>
        <a:xfrm>
          <a:off x="95250" y="7658100"/>
          <a:ext cx="238125" cy="314325"/>
        </a:xfrm>
        <a:prstGeom prst="rect">
          <a:avLst/>
        </a:prstGeom>
      </xdr:spPr>
    </xdr:pic>
    <xdr:clientData/>
  </xdr:twoCellAnchor>
  <xdr:twoCellAnchor editAs="oneCell">
    <xdr:from>
      <xdr:col>1</xdr:col>
      <xdr:colOff>9525</xdr:colOff>
      <xdr:row>88</xdr:row>
      <xdr:rowOff>28574</xdr:rowOff>
    </xdr:from>
    <xdr:to>
      <xdr:col>1</xdr:col>
      <xdr:colOff>304800</xdr:colOff>
      <xdr:row>88</xdr:row>
      <xdr:rowOff>359163</xdr:rowOff>
    </xdr:to>
    <xdr:pic>
      <xdr:nvPicPr>
        <xdr:cNvPr id="11" name="Picture 10" descr="coat of arms.bmp"/>
        <xdr:cNvPicPr/>
      </xdr:nvPicPr>
      <xdr:blipFill>
        <a:blip xmlns:r="http://schemas.openxmlformats.org/officeDocument/2006/relationships" r:embed="rId3" cstate="print"/>
        <a:stretch>
          <a:fillRect/>
        </a:stretch>
      </xdr:blipFill>
      <xdr:spPr>
        <a:xfrm>
          <a:off x="95250" y="11296649"/>
          <a:ext cx="295275" cy="3305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1</xdr:rowOff>
    </xdr:from>
    <xdr:to>
      <xdr:col>1</xdr:col>
      <xdr:colOff>476250</xdr:colOff>
      <xdr:row>2</xdr:row>
      <xdr:rowOff>200023</xdr:rowOff>
    </xdr:to>
    <xdr:sp macro="" textlink="">
      <xdr:nvSpPr>
        <xdr:cNvPr id="5" name="AutoShape 9"/>
        <xdr:cNvSpPr>
          <a:spLocks noChangeArrowheads="1"/>
        </xdr:cNvSpPr>
      </xdr:nvSpPr>
      <xdr:spPr bwMode="auto">
        <a:xfrm rot="16200000">
          <a:off x="1" y="9525"/>
          <a:ext cx="571497" cy="552450"/>
        </a:xfrm>
        <a:prstGeom prst="flowChartDocument">
          <a:avLst/>
        </a:prstGeom>
        <a:solidFill>
          <a:schemeClr val="accent6">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39</xdr:row>
      <xdr:rowOff>19050</xdr:rowOff>
    </xdr:from>
    <xdr:to>
      <xdr:col>1</xdr:col>
      <xdr:colOff>238125</xdr:colOff>
      <xdr:row>39</xdr:row>
      <xdr:rowOff>314325</xdr:rowOff>
    </xdr:to>
    <xdr:pic>
      <xdr:nvPicPr>
        <xdr:cNvPr id="4" name="Picture 3" descr="coat of arms.bmp"/>
        <xdr:cNvPicPr/>
      </xdr:nvPicPr>
      <xdr:blipFill>
        <a:blip xmlns:r="http://schemas.openxmlformats.org/officeDocument/2006/relationships" r:embed="rId1" cstate="print"/>
        <a:stretch>
          <a:fillRect/>
        </a:stretch>
      </xdr:blipFill>
      <xdr:spPr>
        <a:xfrm>
          <a:off x="85725" y="7229475"/>
          <a:ext cx="238125" cy="295275"/>
        </a:xfrm>
        <a:prstGeom prst="rect">
          <a:avLst/>
        </a:prstGeom>
      </xdr:spPr>
    </xdr:pic>
    <xdr:clientData/>
  </xdr:twoCellAnchor>
  <xdr:twoCellAnchor editAs="oneCell">
    <xdr:from>
      <xdr:col>1</xdr:col>
      <xdr:colOff>314325</xdr:colOff>
      <xdr:row>39</xdr:row>
      <xdr:rowOff>47626</xdr:rowOff>
    </xdr:from>
    <xdr:to>
      <xdr:col>2</xdr:col>
      <xdr:colOff>265547</xdr:colOff>
      <xdr:row>39</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258051"/>
          <a:ext cx="610829" cy="2667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285750</xdr:colOff>
      <xdr:row>4</xdr:row>
      <xdr:rowOff>190500</xdr:rowOff>
    </xdr:from>
    <xdr:to>
      <xdr:col>1</xdr:col>
      <xdr:colOff>590550</xdr:colOff>
      <xdr:row>4</xdr:row>
      <xdr:rowOff>561975</xdr:rowOff>
    </xdr:to>
    <xdr:pic>
      <xdr:nvPicPr>
        <xdr:cNvPr id="4505"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371475" y="904875"/>
          <a:ext cx="304800" cy="0"/>
        </a:xfrm>
        <a:prstGeom prst="rect">
          <a:avLst/>
        </a:prstGeom>
        <a:noFill/>
        <a:ln w="9525">
          <a:noFill/>
          <a:miter lim="800000"/>
          <a:headEnd/>
          <a:tailEnd/>
        </a:ln>
      </xdr:spPr>
    </xdr:pic>
    <xdr:clientData/>
  </xdr:twoCellAnchor>
  <xdr:twoCellAnchor>
    <xdr:from>
      <xdr:col>1</xdr:col>
      <xdr:colOff>66675</xdr:colOff>
      <xdr:row>41</xdr:row>
      <xdr:rowOff>190500</xdr:rowOff>
    </xdr:from>
    <xdr:to>
      <xdr:col>1</xdr:col>
      <xdr:colOff>371475</xdr:colOff>
      <xdr:row>41</xdr:row>
      <xdr:rowOff>561975</xdr:rowOff>
    </xdr:to>
    <xdr:pic>
      <xdr:nvPicPr>
        <xdr:cNvPr id="4506"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152400" y="8343900"/>
          <a:ext cx="304800" cy="0"/>
        </a:xfrm>
        <a:prstGeom prst="rect">
          <a:avLst/>
        </a:prstGeom>
        <a:noFill/>
        <a:ln w="9525">
          <a:noFill/>
          <a:miter lim="800000"/>
          <a:headEnd/>
          <a:tailEnd/>
        </a:ln>
      </xdr:spPr>
    </xdr:pic>
    <xdr:clientData/>
  </xdr:twoCellAnchor>
  <xdr:twoCellAnchor>
    <xdr:from>
      <xdr:col>23</xdr:col>
      <xdr:colOff>123827</xdr:colOff>
      <xdr:row>0</xdr:row>
      <xdr:rowOff>0</xdr:rowOff>
    </xdr:from>
    <xdr:to>
      <xdr:col>25</xdr:col>
      <xdr:colOff>58427</xdr:colOff>
      <xdr:row>2</xdr:row>
      <xdr:rowOff>180972</xdr:rowOff>
    </xdr:to>
    <xdr:sp macro="" textlink="">
      <xdr:nvSpPr>
        <xdr:cNvPr id="8" name="AutoShape 9"/>
        <xdr:cNvSpPr>
          <a:spLocks noChangeArrowheads="1"/>
        </xdr:cNvSpPr>
      </xdr:nvSpPr>
      <xdr:spPr bwMode="auto">
        <a:xfrm rot="5400000">
          <a:off x="9492303" y="42224"/>
          <a:ext cx="55244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19050</xdr:colOff>
      <xdr:row>38</xdr:row>
      <xdr:rowOff>19050</xdr:rowOff>
    </xdr:from>
    <xdr:to>
      <xdr:col>1</xdr:col>
      <xdr:colOff>400050</xdr:colOff>
      <xdr:row>40</xdr:row>
      <xdr:rowOff>180977</xdr:rowOff>
    </xdr:to>
    <xdr:sp macro="" textlink="">
      <xdr:nvSpPr>
        <xdr:cNvPr id="9" name="AutoShape 9"/>
        <xdr:cNvSpPr>
          <a:spLocks noChangeArrowheads="1"/>
        </xdr:cNvSpPr>
      </xdr:nvSpPr>
      <xdr:spPr bwMode="auto">
        <a:xfrm rot="16200000">
          <a:off x="-47626" y="8448676"/>
          <a:ext cx="600077" cy="466725"/>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76200</xdr:colOff>
      <xdr:row>68</xdr:row>
      <xdr:rowOff>57150</xdr:rowOff>
    </xdr:from>
    <xdr:to>
      <xdr:col>1</xdr:col>
      <xdr:colOff>195118</xdr:colOff>
      <xdr:row>68</xdr:row>
      <xdr:rowOff>263769</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21048785"/>
          <a:ext cx="206841" cy="206619"/>
        </a:xfrm>
        <a:prstGeom prst="rect">
          <a:avLst/>
        </a:prstGeom>
      </xdr:spPr>
    </xdr:pic>
    <xdr:clientData/>
  </xdr:twoCellAnchor>
  <xdr:twoCellAnchor editAs="oneCell">
    <xdr:from>
      <xdr:col>1</xdr:col>
      <xdr:colOff>114299</xdr:colOff>
      <xdr:row>36</xdr:row>
      <xdr:rowOff>65314</xdr:rowOff>
    </xdr:from>
    <xdr:to>
      <xdr:col>1</xdr:col>
      <xdr:colOff>394606</xdr:colOff>
      <xdr:row>36</xdr:row>
      <xdr:rowOff>312964</xdr:rowOff>
    </xdr:to>
    <xdr:pic>
      <xdr:nvPicPr>
        <xdr:cNvPr id="11" name="Picture 10" descr="coat of arms.bmp"/>
        <xdr:cNvPicPr/>
      </xdr:nvPicPr>
      <xdr:blipFill>
        <a:blip xmlns:r="http://schemas.openxmlformats.org/officeDocument/2006/relationships" r:embed="rId2" cstate="print"/>
        <a:stretch>
          <a:fillRect/>
        </a:stretch>
      </xdr:blipFill>
      <xdr:spPr>
        <a:xfrm>
          <a:off x="195942" y="10066564"/>
          <a:ext cx="280307" cy="247650"/>
        </a:xfrm>
        <a:prstGeom prst="rect">
          <a:avLst/>
        </a:prstGeom>
      </xdr:spPr>
    </xdr:pic>
    <xdr:clientData/>
  </xdr:twoCellAnchor>
  <xdr:twoCellAnchor editAs="oneCell">
    <xdr:from>
      <xdr:col>1</xdr:col>
      <xdr:colOff>295275</xdr:colOff>
      <xdr:row>68</xdr:row>
      <xdr:rowOff>47626</xdr:rowOff>
    </xdr:from>
    <xdr:to>
      <xdr:col>1</xdr:col>
      <xdr:colOff>927174</xdr:colOff>
      <xdr:row>68</xdr:row>
      <xdr:rowOff>249115</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3198" y="21039261"/>
          <a:ext cx="631899" cy="201489"/>
        </a:xfrm>
        <a:prstGeom prst="rect">
          <a:avLst/>
        </a:prstGeom>
        <a:noFill/>
        <a:ln w="9525">
          <a:noFill/>
          <a:miter lim="800000"/>
          <a:headEnd/>
          <a:tailEnd/>
        </a:ln>
      </xdr:spPr>
    </xdr:pic>
    <xdr:clientData/>
  </xdr:twoCellAnchor>
  <xdr:twoCellAnchor editAs="oneCell">
    <xdr:from>
      <xdr:col>1</xdr:col>
      <xdr:colOff>444957</xdr:colOff>
      <xdr:row>36</xdr:row>
      <xdr:rowOff>54428</xdr:rowOff>
    </xdr:from>
    <xdr:to>
      <xdr:col>1</xdr:col>
      <xdr:colOff>922660</xdr:colOff>
      <xdr:row>36</xdr:row>
      <xdr:rowOff>312964</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526600" y="10055678"/>
          <a:ext cx="477703" cy="258536"/>
        </a:xfrm>
        <a:prstGeom prst="rect">
          <a:avLst/>
        </a:prstGeom>
        <a:noFill/>
        <a:ln w="9525">
          <a:noFill/>
          <a:miter lim="800000"/>
          <a:headEnd/>
          <a:tailEnd/>
        </a:ln>
      </xdr:spPr>
    </xdr:pic>
    <xdr:clientData/>
  </xdr:twoCellAnchor>
  <xdr:twoCellAnchor>
    <xdr:from>
      <xdr:col>5</xdr:col>
      <xdr:colOff>263770</xdr:colOff>
      <xdr:row>51</xdr:row>
      <xdr:rowOff>83737</xdr:rowOff>
    </xdr:from>
    <xdr:to>
      <xdr:col>8</xdr:col>
      <xdr:colOff>14654</xdr:colOff>
      <xdr:row>51</xdr:row>
      <xdr:rowOff>83737</xdr:rowOff>
    </xdr:to>
    <xdr:cxnSp macro="">
      <xdr:nvCxnSpPr>
        <xdr:cNvPr id="26" name="Straight Arrow Connector 25"/>
        <xdr:cNvCxnSpPr>
          <a:stCxn id="29" idx="6"/>
        </xdr:cNvCxnSpPr>
      </xdr:nvCxnSpPr>
      <xdr:spPr bwMode="auto">
        <a:xfrm>
          <a:off x="7363558" y="15045314"/>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35588</xdr:colOff>
      <xdr:row>50</xdr:row>
      <xdr:rowOff>504511</xdr:rowOff>
    </xdr:from>
    <xdr:to>
      <xdr:col>5</xdr:col>
      <xdr:colOff>263770</xdr:colOff>
      <xdr:row>51</xdr:row>
      <xdr:rowOff>205154</xdr:rowOff>
    </xdr:to>
    <xdr:sp macro="" textlink="">
      <xdr:nvSpPr>
        <xdr:cNvPr id="29" name="Oval 28"/>
        <xdr:cNvSpPr/>
      </xdr:nvSpPr>
      <xdr:spPr>
        <a:xfrm>
          <a:off x="7135376" y="14923896"/>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29307</xdr:colOff>
      <xdr:row>54</xdr:row>
      <xdr:rowOff>337040</xdr:rowOff>
    </xdr:from>
    <xdr:to>
      <xdr:col>5</xdr:col>
      <xdr:colOff>257489</xdr:colOff>
      <xdr:row>54</xdr:row>
      <xdr:rowOff>579875</xdr:rowOff>
    </xdr:to>
    <xdr:sp macro="" textlink="">
      <xdr:nvSpPr>
        <xdr:cNvPr id="32" name="Oval 31"/>
        <xdr:cNvSpPr/>
      </xdr:nvSpPr>
      <xdr:spPr>
        <a:xfrm>
          <a:off x="7129095" y="16390328"/>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249115</xdr:colOff>
      <xdr:row>54</xdr:row>
      <xdr:rowOff>468924</xdr:rowOff>
    </xdr:from>
    <xdr:to>
      <xdr:col>7</xdr:col>
      <xdr:colOff>293076</xdr:colOff>
      <xdr:row>54</xdr:row>
      <xdr:rowOff>468924</xdr:rowOff>
    </xdr:to>
    <xdr:cxnSp macro="">
      <xdr:nvCxnSpPr>
        <xdr:cNvPr id="33" name="Straight Arrow Connector 32"/>
        <xdr:cNvCxnSpPr/>
      </xdr:nvCxnSpPr>
      <xdr:spPr bwMode="auto">
        <a:xfrm>
          <a:off x="7348903" y="16522212"/>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27214</xdr:colOff>
      <xdr:row>55</xdr:row>
      <xdr:rowOff>70756</xdr:rowOff>
    </xdr:from>
    <xdr:to>
      <xdr:col>5</xdr:col>
      <xdr:colOff>255396</xdr:colOff>
      <xdr:row>55</xdr:row>
      <xdr:rowOff>313591</xdr:rowOff>
    </xdr:to>
    <xdr:sp macro="" textlink="">
      <xdr:nvSpPr>
        <xdr:cNvPr id="34" name="Oval 33"/>
        <xdr:cNvSpPr/>
      </xdr:nvSpPr>
      <xdr:spPr>
        <a:xfrm>
          <a:off x="7130143" y="17134113"/>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247022</xdr:colOff>
      <xdr:row>55</xdr:row>
      <xdr:rowOff>202640</xdr:rowOff>
    </xdr:from>
    <xdr:to>
      <xdr:col>7</xdr:col>
      <xdr:colOff>290983</xdr:colOff>
      <xdr:row>55</xdr:row>
      <xdr:rowOff>202640</xdr:rowOff>
    </xdr:to>
    <xdr:cxnSp macro="">
      <xdr:nvCxnSpPr>
        <xdr:cNvPr id="35" name="Straight Arrow Connector 34"/>
        <xdr:cNvCxnSpPr/>
      </xdr:nvCxnSpPr>
      <xdr:spPr bwMode="auto">
        <a:xfrm>
          <a:off x="7349951" y="17265997"/>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21771</xdr:colOff>
      <xdr:row>56</xdr:row>
      <xdr:rowOff>130628</xdr:rowOff>
    </xdr:from>
    <xdr:to>
      <xdr:col>5</xdr:col>
      <xdr:colOff>249953</xdr:colOff>
      <xdr:row>56</xdr:row>
      <xdr:rowOff>373463</xdr:rowOff>
    </xdr:to>
    <xdr:sp macro="" textlink="">
      <xdr:nvSpPr>
        <xdr:cNvPr id="36" name="Oval 35"/>
        <xdr:cNvSpPr/>
      </xdr:nvSpPr>
      <xdr:spPr>
        <a:xfrm>
          <a:off x="7124700" y="17558657"/>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32657</xdr:colOff>
      <xdr:row>57</xdr:row>
      <xdr:rowOff>70758</xdr:rowOff>
    </xdr:from>
    <xdr:to>
      <xdr:col>5</xdr:col>
      <xdr:colOff>260839</xdr:colOff>
      <xdr:row>57</xdr:row>
      <xdr:rowOff>313593</xdr:rowOff>
    </xdr:to>
    <xdr:sp macro="" textlink="">
      <xdr:nvSpPr>
        <xdr:cNvPr id="38" name="Oval 37"/>
        <xdr:cNvSpPr/>
      </xdr:nvSpPr>
      <xdr:spPr>
        <a:xfrm>
          <a:off x="7135586" y="18004972"/>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252465</xdr:colOff>
      <xdr:row>57</xdr:row>
      <xdr:rowOff>202642</xdr:rowOff>
    </xdr:from>
    <xdr:to>
      <xdr:col>8</xdr:col>
      <xdr:colOff>2511</xdr:colOff>
      <xdr:row>57</xdr:row>
      <xdr:rowOff>202642</xdr:rowOff>
    </xdr:to>
    <xdr:cxnSp macro="">
      <xdr:nvCxnSpPr>
        <xdr:cNvPr id="39" name="Straight Arrow Connector 38"/>
        <xdr:cNvCxnSpPr/>
      </xdr:nvCxnSpPr>
      <xdr:spPr bwMode="auto">
        <a:xfrm>
          <a:off x="7355394" y="18136856"/>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255814</xdr:colOff>
      <xdr:row>56</xdr:row>
      <xdr:rowOff>250371</xdr:rowOff>
    </xdr:from>
    <xdr:to>
      <xdr:col>8</xdr:col>
      <xdr:colOff>5860</xdr:colOff>
      <xdr:row>56</xdr:row>
      <xdr:rowOff>250371</xdr:rowOff>
    </xdr:to>
    <xdr:cxnSp macro="">
      <xdr:nvCxnSpPr>
        <xdr:cNvPr id="40" name="Straight Arrow Connector 39"/>
        <xdr:cNvCxnSpPr/>
      </xdr:nvCxnSpPr>
      <xdr:spPr bwMode="auto">
        <a:xfrm>
          <a:off x="7358743" y="17678400"/>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269595</xdr:colOff>
      <xdr:row>47</xdr:row>
      <xdr:rowOff>193568</xdr:rowOff>
    </xdr:from>
    <xdr:to>
      <xdr:col>8</xdr:col>
      <xdr:colOff>20479</xdr:colOff>
      <xdr:row>47</xdr:row>
      <xdr:rowOff>193568</xdr:rowOff>
    </xdr:to>
    <xdr:cxnSp macro="">
      <xdr:nvCxnSpPr>
        <xdr:cNvPr id="41" name="Straight Arrow Connector 40"/>
        <xdr:cNvCxnSpPr>
          <a:stCxn id="42" idx="6"/>
        </xdr:cNvCxnSpPr>
      </xdr:nvCxnSpPr>
      <xdr:spPr bwMode="auto">
        <a:xfrm>
          <a:off x="7370647" y="13870154"/>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41413</xdr:colOff>
      <xdr:row>47</xdr:row>
      <xdr:rowOff>67689</xdr:rowOff>
    </xdr:from>
    <xdr:to>
      <xdr:col>5</xdr:col>
      <xdr:colOff>269595</xdr:colOff>
      <xdr:row>47</xdr:row>
      <xdr:rowOff>314985</xdr:rowOff>
    </xdr:to>
    <xdr:sp macro="" textlink="">
      <xdr:nvSpPr>
        <xdr:cNvPr id="42" name="Oval 41"/>
        <xdr:cNvSpPr/>
      </xdr:nvSpPr>
      <xdr:spPr>
        <a:xfrm>
          <a:off x="7142465" y="13744275"/>
          <a:ext cx="228182" cy="247296"/>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269895</xdr:colOff>
      <xdr:row>9</xdr:row>
      <xdr:rowOff>185870</xdr:rowOff>
    </xdr:from>
    <xdr:to>
      <xdr:col>8</xdr:col>
      <xdr:colOff>20779</xdr:colOff>
      <xdr:row>9</xdr:row>
      <xdr:rowOff>185870</xdr:rowOff>
    </xdr:to>
    <xdr:cxnSp macro="">
      <xdr:nvCxnSpPr>
        <xdr:cNvPr id="43" name="Straight Arrow Connector 42"/>
        <xdr:cNvCxnSpPr>
          <a:stCxn id="44" idx="6"/>
        </xdr:cNvCxnSpPr>
      </xdr:nvCxnSpPr>
      <xdr:spPr bwMode="auto">
        <a:xfrm>
          <a:off x="7370947" y="2747767"/>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41713</xdr:colOff>
      <xdr:row>9</xdr:row>
      <xdr:rowOff>63719</xdr:rowOff>
    </xdr:from>
    <xdr:to>
      <xdr:col>5</xdr:col>
      <xdr:colOff>269895</xdr:colOff>
      <xdr:row>9</xdr:row>
      <xdr:rowOff>307287</xdr:rowOff>
    </xdr:to>
    <xdr:sp macro="" textlink="">
      <xdr:nvSpPr>
        <xdr:cNvPr id="44" name="Oval 43"/>
        <xdr:cNvSpPr/>
      </xdr:nvSpPr>
      <xdr:spPr>
        <a:xfrm>
          <a:off x="7142765" y="2625616"/>
          <a:ext cx="228182" cy="243568"/>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14</xdr:row>
      <xdr:rowOff>74526</xdr:rowOff>
    </xdr:from>
    <xdr:to>
      <xdr:col>8</xdr:col>
      <xdr:colOff>17166</xdr:colOff>
      <xdr:row>14</xdr:row>
      <xdr:rowOff>74526</xdr:rowOff>
    </xdr:to>
    <xdr:cxnSp macro="">
      <xdr:nvCxnSpPr>
        <xdr:cNvPr id="45" name="Straight Arrow Connector 44"/>
        <xdr:cNvCxnSpPr>
          <a:stCxn id="46" idx="6"/>
        </xdr:cNvCxnSpPr>
      </xdr:nvCxnSpPr>
      <xdr:spPr bwMode="auto">
        <a:xfrm>
          <a:off x="7362407" y="39512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13</xdr:row>
      <xdr:rowOff>142875</xdr:rowOff>
    </xdr:from>
    <xdr:to>
      <xdr:col>5</xdr:col>
      <xdr:colOff>266282</xdr:colOff>
      <xdr:row>14</xdr:row>
      <xdr:rowOff>195943</xdr:rowOff>
    </xdr:to>
    <xdr:sp macro="" textlink="">
      <xdr:nvSpPr>
        <xdr:cNvPr id="46" name="Oval 45"/>
        <xdr:cNvSpPr/>
      </xdr:nvSpPr>
      <xdr:spPr>
        <a:xfrm>
          <a:off x="7134225" y="38290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19</xdr:row>
      <xdr:rowOff>312651</xdr:rowOff>
    </xdr:from>
    <xdr:to>
      <xdr:col>8</xdr:col>
      <xdr:colOff>7641</xdr:colOff>
      <xdr:row>19</xdr:row>
      <xdr:rowOff>312651</xdr:rowOff>
    </xdr:to>
    <xdr:cxnSp macro="">
      <xdr:nvCxnSpPr>
        <xdr:cNvPr id="47" name="Straight Arrow Connector 46"/>
        <xdr:cNvCxnSpPr>
          <a:stCxn id="48" idx="6"/>
        </xdr:cNvCxnSpPr>
      </xdr:nvCxnSpPr>
      <xdr:spPr bwMode="auto">
        <a:xfrm>
          <a:off x="7352882" y="55228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19</xdr:row>
      <xdr:rowOff>190500</xdr:rowOff>
    </xdr:from>
    <xdr:to>
      <xdr:col>5</xdr:col>
      <xdr:colOff>256757</xdr:colOff>
      <xdr:row>19</xdr:row>
      <xdr:rowOff>434068</xdr:rowOff>
    </xdr:to>
    <xdr:sp macro="" textlink="">
      <xdr:nvSpPr>
        <xdr:cNvPr id="48" name="Oval 47"/>
        <xdr:cNvSpPr/>
      </xdr:nvSpPr>
      <xdr:spPr>
        <a:xfrm>
          <a:off x="7124700" y="54006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247232</xdr:colOff>
      <xdr:row>22</xdr:row>
      <xdr:rowOff>141201</xdr:rowOff>
    </xdr:from>
    <xdr:to>
      <xdr:col>7</xdr:col>
      <xdr:colOff>293391</xdr:colOff>
      <xdr:row>22</xdr:row>
      <xdr:rowOff>141201</xdr:rowOff>
    </xdr:to>
    <xdr:cxnSp macro="">
      <xdr:nvCxnSpPr>
        <xdr:cNvPr id="49" name="Straight Arrow Connector 48"/>
        <xdr:cNvCxnSpPr>
          <a:stCxn id="50" idx="6"/>
        </xdr:cNvCxnSpPr>
      </xdr:nvCxnSpPr>
      <xdr:spPr bwMode="auto">
        <a:xfrm>
          <a:off x="7343357" y="65801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19050</xdr:colOff>
      <xdr:row>22</xdr:row>
      <xdr:rowOff>19050</xdr:rowOff>
    </xdr:from>
    <xdr:to>
      <xdr:col>5</xdr:col>
      <xdr:colOff>247232</xdr:colOff>
      <xdr:row>23</xdr:row>
      <xdr:rowOff>72118</xdr:rowOff>
    </xdr:to>
    <xdr:sp macro="" textlink="">
      <xdr:nvSpPr>
        <xdr:cNvPr id="50" name="Oval 49"/>
        <xdr:cNvSpPr/>
      </xdr:nvSpPr>
      <xdr:spPr>
        <a:xfrm>
          <a:off x="7115175" y="64579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25</xdr:row>
      <xdr:rowOff>207876</xdr:rowOff>
    </xdr:from>
    <xdr:to>
      <xdr:col>8</xdr:col>
      <xdr:colOff>7641</xdr:colOff>
      <xdr:row>25</xdr:row>
      <xdr:rowOff>207876</xdr:rowOff>
    </xdr:to>
    <xdr:cxnSp macro="">
      <xdr:nvCxnSpPr>
        <xdr:cNvPr id="51" name="Straight Arrow Connector 50"/>
        <xdr:cNvCxnSpPr>
          <a:stCxn id="52" idx="6"/>
        </xdr:cNvCxnSpPr>
      </xdr:nvCxnSpPr>
      <xdr:spPr bwMode="auto">
        <a:xfrm>
          <a:off x="7352882" y="73135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25</xdr:row>
      <xdr:rowOff>85725</xdr:rowOff>
    </xdr:from>
    <xdr:to>
      <xdr:col>5</xdr:col>
      <xdr:colOff>256757</xdr:colOff>
      <xdr:row>25</xdr:row>
      <xdr:rowOff>329293</xdr:rowOff>
    </xdr:to>
    <xdr:sp macro="" textlink="">
      <xdr:nvSpPr>
        <xdr:cNvPr id="52" name="Oval 51"/>
        <xdr:cNvSpPr/>
      </xdr:nvSpPr>
      <xdr:spPr>
        <a:xfrm>
          <a:off x="7124700" y="71913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26</xdr:row>
      <xdr:rowOff>198351</xdr:rowOff>
    </xdr:from>
    <xdr:to>
      <xdr:col>8</xdr:col>
      <xdr:colOff>17166</xdr:colOff>
      <xdr:row>26</xdr:row>
      <xdr:rowOff>198351</xdr:rowOff>
    </xdr:to>
    <xdr:cxnSp macro="">
      <xdr:nvCxnSpPr>
        <xdr:cNvPr id="53" name="Straight Arrow Connector 52"/>
        <xdr:cNvCxnSpPr>
          <a:stCxn id="54" idx="6"/>
        </xdr:cNvCxnSpPr>
      </xdr:nvCxnSpPr>
      <xdr:spPr bwMode="auto">
        <a:xfrm>
          <a:off x="7362407" y="775167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26</xdr:row>
      <xdr:rowOff>76200</xdr:rowOff>
    </xdr:from>
    <xdr:to>
      <xdr:col>5</xdr:col>
      <xdr:colOff>266282</xdr:colOff>
      <xdr:row>26</xdr:row>
      <xdr:rowOff>319768</xdr:rowOff>
    </xdr:to>
    <xdr:sp macro="" textlink="">
      <xdr:nvSpPr>
        <xdr:cNvPr id="54" name="Oval 53"/>
        <xdr:cNvSpPr/>
      </xdr:nvSpPr>
      <xdr:spPr>
        <a:xfrm>
          <a:off x="7134225" y="762952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38102</xdr:colOff>
      <xdr:row>0</xdr:row>
      <xdr:rowOff>19050</xdr:rowOff>
    </xdr:from>
    <xdr:to>
      <xdr:col>25</xdr:col>
      <xdr:colOff>48902</xdr:colOff>
      <xdr:row>3</xdr:row>
      <xdr:rowOff>19047</xdr:rowOff>
    </xdr:to>
    <xdr:sp macro="" textlink="">
      <xdr:nvSpPr>
        <xdr:cNvPr id="4" name="AutoShape 9"/>
        <xdr:cNvSpPr>
          <a:spLocks noChangeArrowheads="1"/>
        </xdr:cNvSpPr>
      </xdr:nvSpPr>
      <xdr:spPr bwMode="auto">
        <a:xfrm rot="5400000">
          <a:off x="9044628" y="51749"/>
          <a:ext cx="53339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38</xdr:row>
      <xdr:rowOff>38100</xdr:rowOff>
    </xdr:from>
    <xdr:to>
      <xdr:col>1</xdr:col>
      <xdr:colOff>228600</xdr:colOff>
      <xdr:row>38</xdr:row>
      <xdr:rowOff>295275</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648575"/>
          <a:ext cx="228600" cy="257175"/>
        </a:xfrm>
        <a:prstGeom prst="rect">
          <a:avLst/>
        </a:prstGeom>
      </xdr:spPr>
    </xdr:pic>
    <xdr:clientData/>
  </xdr:twoCellAnchor>
  <xdr:twoCellAnchor editAs="oneCell">
    <xdr:from>
      <xdr:col>1</xdr:col>
      <xdr:colOff>304800</xdr:colOff>
      <xdr:row>38</xdr:row>
      <xdr:rowOff>38101</xdr:rowOff>
    </xdr:from>
    <xdr:to>
      <xdr:col>1</xdr:col>
      <xdr:colOff>907256</xdr:colOff>
      <xdr:row>38</xdr:row>
      <xdr:rowOff>300106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90525" y="7648576"/>
          <a:ext cx="600075" cy="26200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447675</xdr:colOff>
      <xdr:row>3</xdr:row>
      <xdr:rowOff>342900</xdr:rowOff>
    </xdr:from>
    <xdr:to>
      <xdr:col>2</xdr:col>
      <xdr:colOff>142875</xdr:colOff>
      <xdr:row>3</xdr:row>
      <xdr:rowOff>714375</xdr:rowOff>
    </xdr:to>
    <xdr:pic>
      <xdr:nvPicPr>
        <xdr:cNvPr id="73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33400" y="847725"/>
          <a:ext cx="276225" cy="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371475</xdr:colOff>
      <xdr:row>3</xdr:row>
      <xdr:rowOff>19050</xdr:rowOff>
    </xdr:to>
    <xdr:sp macro="" textlink="">
      <xdr:nvSpPr>
        <xdr:cNvPr id="5" name="AutoShape 9"/>
        <xdr:cNvSpPr>
          <a:spLocks noChangeArrowheads="1"/>
        </xdr:cNvSpPr>
      </xdr:nvSpPr>
      <xdr:spPr bwMode="auto">
        <a:xfrm rot="16200000">
          <a:off x="-95250" y="95250"/>
          <a:ext cx="647700" cy="4572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38100</xdr:rowOff>
    </xdr:from>
    <xdr:to>
      <xdr:col>1</xdr:col>
      <xdr:colOff>257175</xdr:colOff>
      <xdr:row>40</xdr:row>
      <xdr:rowOff>323850</xdr:rowOff>
    </xdr:to>
    <xdr:pic>
      <xdr:nvPicPr>
        <xdr:cNvPr id="6" name="Picture 5" descr="coat of arms.bmp"/>
        <xdr:cNvPicPr/>
      </xdr:nvPicPr>
      <xdr:blipFill>
        <a:blip xmlns:r="http://schemas.openxmlformats.org/officeDocument/2006/relationships" r:embed="rId2" cstate="print"/>
        <a:stretch>
          <a:fillRect/>
        </a:stretch>
      </xdr:blipFill>
      <xdr:spPr>
        <a:xfrm>
          <a:off x="95250" y="6962775"/>
          <a:ext cx="247650" cy="285750"/>
        </a:xfrm>
        <a:prstGeom prst="rect">
          <a:avLst/>
        </a:prstGeom>
      </xdr:spPr>
    </xdr:pic>
    <xdr:clientData/>
  </xdr:twoCellAnchor>
  <xdr:twoCellAnchor editAs="oneCell">
    <xdr:from>
      <xdr:col>1</xdr:col>
      <xdr:colOff>342901</xdr:colOff>
      <xdr:row>40</xdr:row>
      <xdr:rowOff>47626</xdr:rowOff>
    </xdr:from>
    <xdr:to>
      <xdr:col>2</xdr:col>
      <xdr:colOff>419661</xdr:colOff>
      <xdr:row>40</xdr:row>
      <xdr:rowOff>305472</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6972301"/>
          <a:ext cx="590550" cy="257846"/>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257175</xdr:colOff>
      <xdr:row>0</xdr:row>
      <xdr:rowOff>1</xdr:rowOff>
    </xdr:from>
    <xdr:to>
      <xdr:col>16</xdr:col>
      <xdr:colOff>57150</xdr:colOff>
      <xdr:row>2</xdr:row>
      <xdr:rowOff>190498</xdr:rowOff>
    </xdr:to>
    <xdr:sp macro="" textlink="">
      <xdr:nvSpPr>
        <xdr:cNvPr id="4" name="AutoShape 9"/>
        <xdr:cNvSpPr>
          <a:spLocks noChangeArrowheads="1"/>
        </xdr:cNvSpPr>
      </xdr:nvSpPr>
      <xdr:spPr bwMode="auto">
        <a:xfrm rot="5400000">
          <a:off x="9258302" y="57149"/>
          <a:ext cx="581022" cy="466725"/>
        </a:xfrm>
        <a:prstGeom prst="flowChartDocument">
          <a:avLst/>
        </a:prstGeom>
        <a:solidFill>
          <a:srgbClr val="ED59D8"/>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83343</xdr:colOff>
      <xdr:row>44</xdr:row>
      <xdr:rowOff>35718</xdr:rowOff>
    </xdr:from>
    <xdr:to>
      <xdr:col>1</xdr:col>
      <xdr:colOff>309562</xdr:colOff>
      <xdr:row>44</xdr:row>
      <xdr:rowOff>285749</xdr:rowOff>
    </xdr:to>
    <xdr:pic>
      <xdr:nvPicPr>
        <xdr:cNvPr id="5" name="Picture 4" descr="coat of arms.bmp"/>
        <xdr:cNvPicPr/>
      </xdr:nvPicPr>
      <xdr:blipFill>
        <a:blip xmlns:r="http://schemas.openxmlformats.org/officeDocument/2006/relationships" r:embed="rId1" cstate="print"/>
        <a:stretch>
          <a:fillRect/>
        </a:stretch>
      </xdr:blipFill>
      <xdr:spPr>
        <a:xfrm>
          <a:off x="83343" y="8084343"/>
          <a:ext cx="309563" cy="250031"/>
        </a:xfrm>
        <a:prstGeom prst="rect">
          <a:avLst/>
        </a:prstGeom>
      </xdr:spPr>
    </xdr:pic>
    <xdr:clientData/>
  </xdr:twoCellAnchor>
  <xdr:twoCellAnchor editAs="oneCell">
    <xdr:from>
      <xdr:col>1</xdr:col>
      <xdr:colOff>409575</xdr:colOff>
      <xdr:row>44</xdr:row>
      <xdr:rowOff>57150</xdr:rowOff>
    </xdr:from>
    <xdr:to>
      <xdr:col>2</xdr:col>
      <xdr:colOff>438150</xdr:colOff>
      <xdr:row>44</xdr:row>
      <xdr:rowOff>310837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95300" y="7620000"/>
          <a:ext cx="581025" cy="25368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34925</xdr:colOff>
      <xdr:row>4</xdr:row>
      <xdr:rowOff>85724</xdr:rowOff>
    </xdr:from>
    <xdr:to>
      <xdr:col>11</xdr:col>
      <xdr:colOff>139700</xdr:colOff>
      <xdr:row>10</xdr:row>
      <xdr:rowOff>38099</xdr:rowOff>
    </xdr:to>
    <xdr:sp macro="" textlink="">
      <xdr:nvSpPr>
        <xdr:cNvPr id="2" name="Text Box 19"/>
        <xdr:cNvSpPr txBox="1">
          <a:spLocks noChangeArrowheads="1"/>
        </xdr:cNvSpPr>
      </xdr:nvSpPr>
      <xdr:spPr bwMode="auto">
        <a:xfrm>
          <a:off x="3035300" y="847724"/>
          <a:ext cx="3762375" cy="109537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1:  Comprehensive Overview and Assessment</a:t>
          </a:r>
          <a:endParaRPr lang="en-ZA" sz="900" b="1" i="0" strike="noStrike">
            <a:solidFill>
              <a:srgbClr val="000000"/>
            </a:solidFill>
            <a:latin typeface="Arial"/>
            <a:cs typeface="Arial"/>
          </a:endParaRPr>
        </a:p>
        <a:p>
          <a:pPr algn="l" rtl="1">
            <a:defRPr sz="1000"/>
          </a:pPr>
          <a:r>
            <a:rPr lang="en-ZA" sz="800" b="0" i="0" strike="noStrike">
              <a:solidFill>
                <a:srgbClr val="000000"/>
              </a:solidFill>
              <a:latin typeface="Arial"/>
              <a:cs typeface="Arial"/>
            </a:rPr>
            <a:t>All related enabling factors per water services topic listed in a tabular format to present an overall status quo of information on a WSA level.  The section also references the enabling factors against Compliancy and Needs development plan criteria to provide an overall WSA  WSDP assessment</a:t>
          </a:r>
        </a:p>
        <a:p>
          <a:pPr algn="l" rtl="1">
            <a:defRPr sz="1000"/>
          </a:pPr>
          <a:r>
            <a:rPr lang="en-ZA" sz="800" b="0" i="0" strike="noStrike">
              <a:solidFill>
                <a:srgbClr val="000000"/>
              </a:solidFill>
              <a:latin typeface="Arial"/>
              <a:cs typeface="Arial"/>
            </a:rPr>
            <a:t>NB:  This document should be completed on a pre-compiled electronic format available at </a:t>
          </a:r>
          <a:r>
            <a:rPr lang="en-ZA" sz="800" b="0" i="0" strike="noStrike">
              <a:solidFill>
                <a:srgbClr val="0000FF"/>
              </a:solidFill>
              <a:latin typeface="Arial"/>
              <a:cs typeface="Arial"/>
            </a:rPr>
            <a:t>www.dwa.gov.za</a:t>
          </a:r>
          <a:r>
            <a:rPr lang="en-ZA" sz="800" b="0" i="0" strike="noStrike">
              <a:solidFill>
                <a:srgbClr val="000000"/>
              </a:solidFill>
              <a:latin typeface="Arial"/>
              <a:cs typeface="Arial"/>
            </a:rPr>
            <a:t> and submitted as a data document, not image document eg.PDF</a:t>
          </a:r>
        </a:p>
        <a:p>
          <a:pPr algn="l" rtl="1">
            <a:defRPr sz="1000"/>
          </a:pPr>
          <a:endParaRPr lang="en-ZA" sz="800" b="0" i="0" strike="noStrike">
            <a:solidFill>
              <a:srgbClr val="000000"/>
            </a:solidFill>
            <a:latin typeface="Arial"/>
            <a:cs typeface="Arial"/>
          </a:endParaRPr>
        </a:p>
      </xdr:txBody>
    </xdr:sp>
    <xdr:clientData/>
  </xdr:twoCellAnchor>
  <xdr:twoCellAnchor>
    <xdr:from>
      <xdr:col>10</xdr:col>
      <xdr:colOff>485775</xdr:colOff>
      <xdr:row>9</xdr:row>
      <xdr:rowOff>95250</xdr:rowOff>
    </xdr:from>
    <xdr:to>
      <xdr:col>11</xdr:col>
      <xdr:colOff>152400</xdr:colOff>
      <xdr:row>32</xdr:row>
      <xdr:rowOff>19050</xdr:rowOff>
    </xdr:to>
    <xdr:sp macro="" textlink="">
      <xdr:nvSpPr>
        <xdr:cNvPr id="3" name="AutoShape 31"/>
        <xdr:cNvSpPr>
          <a:spLocks noChangeArrowheads="1"/>
        </xdr:cNvSpPr>
      </xdr:nvSpPr>
      <xdr:spPr bwMode="auto">
        <a:xfrm>
          <a:off x="6534150" y="1809750"/>
          <a:ext cx="276225" cy="4305300"/>
        </a:xfrm>
        <a:prstGeom prst="downArrow">
          <a:avLst>
            <a:gd name="adj1" fmla="val 29269"/>
            <a:gd name="adj2" fmla="val 54216"/>
          </a:avLst>
        </a:prstGeom>
        <a:solidFill>
          <a:schemeClr val="accent5">
            <a:lumMod val="75000"/>
          </a:schemeClr>
        </a:solidFill>
        <a:ln w="9525">
          <a:noFill/>
          <a:miter lim="800000"/>
          <a:headEnd/>
          <a:tailEnd/>
        </a:ln>
      </xdr:spPr>
    </xdr:sp>
    <xdr:clientData/>
  </xdr:twoCellAnchor>
  <xdr:twoCellAnchor>
    <xdr:from>
      <xdr:col>3</xdr:col>
      <xdr:colOff>384173</xdr:colOff>
      <xdr:row>41</xdr:row>
      <xdr:rowOff>133350</xdr:rowOff>
    </xdr:from>
    <xdr:to>
      <xdr:col>5</xdr:col>
      <xdr:colOff>590549</xdr:colOff>
      <xdr:row>43</xdr:row>
      <xdr:rowOff>146050</xdr:rowOff>
    </xdr:to>
    <xdr:sp macro="" textlink="">
      <xdr:nvSpPr>
        <xdr:cNvPr id="4" name="U-Turn Arrow 3"/>
        <xdr:cNvSpPr/>
      </xdr:nvSpPr>
      <xdr:spPr>
        <a:xfrm rot="10800000">
          <a:off x="2212973" y="7943850"/>
          <a:ext cx="1377951" cy="393700"/>
        </a:xfrm>
        <a:prstGeom prst="uturnArrow">
          <a:avLst>
            <a:gd name="adj1" fmla="val 25000"/>
            <a:gd name="adj2" fmla="val 25000"/>
            <a:gd name="adj3" fmla="val 25000"/>
            <a:gd name="adj4" fmla="val 43750"/>
            <a:gd name="adj5" fmla="val 75000"/>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2</xdr:col>
      <xdr:colOff>365125</xdr:colOff>
      <xdr:row>41</xdr:row>
      <xdr:rowOff>0</xdr:rowOff>
    </xdr:from>
    <xdr:to>
      <xdr:col>5</xdr:col>
      <xdr:colOff>209550</xdr:colOff>
      <xdr:row>42</xdr:row>
      <xdr:rowOff>63500</xdr:rowOff>
    </xdr:to>
    <xdr:sp macro="" textlink="">
      <xdr:nvSpPr>
        <xdr:cNvPr id="5" name="TextBox 4"/>
        <xdr:cNvSpPr txBox="1"/>
      </xdr:nvSpPr>
      <xdr:spPr>
        <a:xfrm>
          <a:off x="1584325" y="7810500"/>
          <a:ext cx="162560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ZA" sz="1100">
              <a:solidFill>
                <a:schemeClr val="accent1">
                  <a:lumMod val="60000"/>
                  <a:lumOff val="40000"/>
                </a:schemeClr>
              </a:solidFill>
            </a:rPr>
            <a:t>Update Knowledge Base</a:t>
          </a:r>
        </a:p>
      </xdr:txBody>
    </xdr:sp>
    <xdr:clientData/>
  </xdr:twoCellAnchor>
  <xdr:twoCellAnchor>
    <xdr:from>
      <xdr:col>3</xdr:col>
      <xdr:colOff>393700</xdr:colOff>
      <xdr:row>4</xdr:row>
      <xdr:rowOff>0</xdr:rowOff>
    </xdr:from>
    <xdr:to>
      <xdr:col>3</xdr:col>
      <xdr:colOff>571500</xdr:colOff>
      <xdr:row>41</xdr:row>
      <xdr:rowOff>28575</xdr:rowOff>
    </xdr:to>
    <xdr:sp macro="" textlink="">
      <xdr:nvSpPr>
        <xdr:cNvPr id="6" name="Up Arrow 5"/>
        <xdr:cNvSpPr/>
      </xdr:nvSpPr>
      <xdr:spPr>
        <a:xfrm>
          <a:off x="2222500" y="762000"/>
          <a:ext cx="177800" cy="7077075"/>
        </a:xfrm>
        <a:prstGeom prst="upArrow">
          <a:avLst/>
        </a:prstGeom>
        <a:solidFill>
          <a:schemeClr val="accent1">
            <a:lumMod val="20000"/>
            <a:lumOff val="80000"/>
          </a:schemeClr>
        </a:solidFill>
        <a:ln>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0</xdr:col>
      <xdr:colOff>76200</xdr:colOff>
      <xdr:row>0</xdr:row>
      <xdr:rowOff>66675</xdr:rowOff>
    </xdr:from>
    <xdr:to>
      <xdr:col>17</xdr:col>
      <xdr:colOff>0</xdr:colOff>
      <xdr:row>1</xdr:row>
      <xdr:rowOff>114300</xdr:rowOff>
    </xdr:to>
    <xdr:sp macro="" textlink="">
      <xdr:nvSpPr>
        <xdr:cNvPr id="7" name="Text Box 1"/>
        <xdr:cNvSpPr txBox="1">
          <a:spLocks noChangeArrowheads="1"/>
        </xdr:cNvSpPr>
      </xdr:nvSpPr>
      <xdr:spPr bwMode="auto">
        <a:xfrm>
          <a:off x="76200" y="66675"/>
          <a:ext cx="10496550" cy="238125"/>
        </a:xfrm>
        <a:prstGeom prst="rect">
          <a:avLst/>
        </a:prstGeom>
        <a:solidFill>
          <a:schemeClr val="bg2">
            <a:lumMod val="9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PLANNING CYCLE </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12</xdr:col>
      <xdr:colOff>25399</xdr:colOff>
      <xdr:row>2</xdr:row>
      <xdr:rowOff>47625</xdr:rowOff>
    </xdr:from>
    <xdr:to>
      <xdr:col>16</xdr:col>
      <xdr:colOff>698500</xdr:colOff>
      <xdr:row>3</xdr:row>
      <xdr:rowOff>76200</xdr:rowOff>
    </xdr:to>
    <xdr:sp macro="" textlink="">
      <xdr:nvSpPr>
        <xdr:cNvPr id="8" name="Text Box 2"/>
        <xdr:cNvSpPr txBox="1">
          <a:spLocks noChangeArrowheads="1"/>
        </xdr:cNvSpPr>
      </xdr:nvSpPr>
      <xdr:spPr bwMode="auto">
        <a:xfrm>
          <a:off x="7150099" y="428625"/>
          <a:ext cx="3425826" cy="219075"/>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r>
            <a:rPr lang="en-ZA" sz="1100" b="1">
              <a:latin typeface="Arial" pitchFamily="34" charset="0"/>
              <a:ea typeface="+mn-ea"/>
              <a:cs typeface="Arial" pitchFamily="34" charset="0"/>
            </a:rPr>
            <a:t>Council Approval Status</a:t>
          </a: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444500</xdr:colOff>
      <xdr:row>4</xdr:row>
      <xdr:rowOff>161925</xdr:rowOff>
    </xdr:from>
    <xdr:to>
      <xdr:col>4</xdr:col>
      <xdr:colOff>234950</xdr:colOff>
      <xdr:row>9</xdr:row>
      <xdr:rowOff>152400</xdr:rowOff>
    </xdr:to>
    <xdr:sp macro="" textlink="">
      <xdr:nvSpPr>
        <xdr:cNvPr id="9" name="AutoShape 6"/>
        <xdr:cNvSpPr>
          <a:spLocks noChangeArrowheads="1"/>
        </xdr:cNvSpPr>
      </xdr:nvSpPr>
      <xdr:spPr bwMode="auto">
        <a:xfrm>
          <a:off x="444500" y="923925"/>
          <a:ext cx="2228850" cy="9429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an in-depth knowledge of overall WSA Water Services situation.  </a:t>
          </a:r>
          <a:r>
            <a:rPr lang="en-ZA" sz="900" b="0" i="0" strike="noStrike">
              <a:solidFill>
                <a:srgbClr val="000000"/>
              </a:solidFill>
              <a:latin typeface="Arial"/>
              <a:cs typeface="Arial"/>
            </a:rPr>
            <a:t>Evaluate information.   Identify gaps and shortcomings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101600</xdr:colOff>
      <xdr:row>4</xdr:row>
      <xdr:rowOff>76200</xdr:rowOff>
    </xdr:from>
    <xdr:to>
      <xdr:col>1</xdr:col>
      <xdr:colOff>406400</xdr:colOff>
      <xdr:row>5</xdr:row>
      <xdr:rowOff>123825</xdr:rowOff>
    </xdr:to>
    <xdr:sp macro="" textlink="">
      <xdr:nvSpPr>
        <xdr:cNvPr id="10" name="Text Box 5"/>
        <xdr:cNvSpPr txBox="1">
          <a:spLocks noChangeArrowheads="1"/>
        </xdr:cNvSpPr>
      </xdr:nvSpPr>
      <xdr:spPr bwMode="auto">
        <a:xfrm>
          <a:off x="101600" y="8382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Knowledge</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473075</xdr:colOff>
      <xdr:row>10</xdr:row>
      <xdr:rowOff>152400</xdr:rowOff>
    </xdr:from>
    <xdr:to>
      <xdr:col>4</xdr:col>
      <xdr:colOff>263525</xdr:colOff>
      <xdr:row>14</xdr:row>
      <xdr:rowOff>152400</xdr:rowOff>
    </xdr:to>
    <xdr:sp macro="" textlink="">
      <xdr:nvSpPr>
        <xdr:cNvPr id="11" name="AutoShape 8"/>
        <xdr:cNvSpPr>
          <a:spLocks noChangeArrowheads="1"/>
        </xdr:cNvSpPr>
      </xdr:nvSpPr>
      <xdr:spPr bwMode="auto">
        <a:xfrm>
          <a:off x="473075" y="2057400"/>
          <a:ext cx="2228850" cy="76200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detail information to address gaps identified in module 1.  </a:t>
          </a:r>
          <a:r>
            <a:rPr lang="en-ZA" sz="900" b="0" i="0" strike="noStrike">
              <a:solidFill>
                <a:srgbClr val="000000"/>
              </a:solidFill>
              <a:latin typeface="Arial"/>
              <a:cs typeface="Arial"/>
            </a:rPr>
            <a:t>Incorporate into module 2</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82550</xdr:colOff>
      <xdr:row>10</xdr:row>
      <xdr:rowOff>47625</xdr:rowOff>
    </xdr:from>
    <xdr:to>
      <xdr:col>1</xdr:col>
      <xdr:colOff>387350</xdr:colOff>
      <xdr:row>11</xdr:row>
      <xdr:rowOff>95250</xdr:rowOff>
    </xdr:to>
    <xdr:sp macro="" textlink="">
      <xdr:nvSpPr>
        <xdr:cNvPr id="12" name="Text Box 7"/>
        <xdr:cNvSpPr txBox="1">
          <a:spLocks noChangeArrowheads="1"/>
        </xdr:cNvSpPr>
      </xdr:nvSpPr>
      <xdr:spPr bwMode="auto">
        <a:xfrm>
          <a:off x="82550" y="1952625"/>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Information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492125</xdr:colOff>
      <xdr:row>15</xdr:row>
      <xdr:rowOff>171450</xdr:rowOff>
    </xdr:from>
    <xdr:to>
      <xdr:col>4</xdr:col>
      <xdr:colOff>282575</xdr:colOff>
      <xdr:row>21</xdr:row>
      <xdr:rowOff>161925</xdr:rowOff>
    </xdr:to>
    <xdr:sp macro="" textlink="">
      <xdr:nvSpPr>
        <xdr:cNvPr id="13" name="AutoShape 10"/>
        <xdr:cNvSpPr>
          <a:spLocks noChangeArrowheads="1"/>
        </xdr:cNvSpPr>
      </xdr:nvSpPr>
      <xdr:spPr bwMode="auto">
        <a:xfrm>
          <a:off x="492125" y="3028950"/>
          <a:ext cx="2228850" cy="11334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existing Plans &amp; Strategies.  </a:t>
          </a:r>
        </a:p>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 Develop strategies identified as gaps in module 1.  </a:t>
          </a:r>
          <a:r>
            <a:rPr lang="en-ZA" sz="900" b="0" i="0" strike="noStrike">
              <a:solidFill>
                <a:srgbClr val="000000"/>
              </a:solidFill>
              <a:latin typeface="Arial"/>
              <a:cs typeface="Arial"/>
            </a:rPr>
            <a:t>Incorporate into module 3</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73025</xdr:colOff>
      <xdr:row>15</xdr:row>
      <xdr:rowOff>114300</xdr:rowOff>
    </xdr:from>
    <xdr:to>
      <xdr:col>1</xdr:col>
      <xdr:colOff>377825</xdr:colOff>
      <xdr:row>16</xdr:row>
      <xdr:rowOff>161925</xdr:rowOff>
    </xdr:to>
    <xdr:sp macro="" textlink="">
      <xdr:nvSpPr>
        <xdr:cNvPr id="14" name="Text Box 9"/>
        <xdr:cNvSpPr txBox="1">
          <a:spLocks noChangeArrowheads="1"/>
        </xdr:cNvSpPr>
      </xdr:nvSpPr>
      <xdr:spPr bwMode="auto">
        <a:xfrm>
          <a:off x="73025" y="29718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Strategies</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568325</xdr:colOff>
      <xdr:row>31</xdr:row>
      <xdr:rowOff>161925</xdr:rowOff>
    </xdr:from>
    <xdr:to>
      <xdr:col>4</xdr:col>
      <xdr:colOff>358775</xdr:colOff>
      <xdr:row>34</xdr:row>
      <xdr:rowOff>142874</xdr:rowOff>
    </xdr:to>
    <xdr:sp macro="" textlink="">
      <xdr:nvSpPr>
        <xdr:cNvPr id="15" name="AutoShape 12"/>
        <xdr:cNvSpPr>
          <a:spLocks noChangeArrowheads="1"/>
        </xdr:cNvSpPr>
      </xdr:nvSpPr>
      <xdr:spPr bwMode="auto">
        <a:xfrm>
          <a:off x="568325" y="6067425"/>
          <a:ext cx="2228850" cy="552449"/>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Report to DWA</a:t>
          </a:r>
        </a:p>
        <a:p>
          <a:pPr algn="l" rtl="1">
            <a:defRPr sz="1000"/>
          </a:pPr>
          <a:r>
            <a:rPr lang="en-ZA" sz="900" b="0" i="0" strike="noStrike">
              <a:solidFill>
                <a:srgbClr val="000000"/>
              </a:solidFill>
              <a:latin typeface="Arial"/>
              <a:cs typeface="Arial"/>
            </a:rPr>
            <a:t>Link reporting requirements to topics in WSDP</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1</xdr:col>
      <xdr:colOff>6717</xdr:colOff>
      <xdr:row>26</xdr:row>
      <xdr:rowOff>129748</xdr:rowOff>
    </xdr:from>
    <xdr:to>
      <xdr:col>4</xdr:col>
      <xdr:colOff>406767</xdr:colOff>
      <xdr:row>29</xdr:row>
      <xdr:rowOff>34498</xdr:rowOff>
    </xdr:to>
    <xdr:sp macro="" textlink="">
      <xdr:nvSpPr>
        <xdr:cNvPr id="16" name="AutoShape 14"/>
        <xdr:cNvSpPr>
          <a:spLocks noChangeArrowheads="1"/>
        </xdr:cNvSpPr>
      </xdr:nvSpPr>
      <xdr:spPr bwMode="auto">
        <a:xfrm>
          <a:off x="616317" y="5082748"/>
          <a:ext cx="2228850" cy="47625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Extract to produce strategic  overview &amp; Interpretation Reports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76638</xdr:colOff>
      <xdr:row>22</xdr:row>
      <xdr:rowOff>133487</xdr:rowOff>
    </xdr:from>
    <xdr:to>
      <xdr:col>2</xdr:col>
      <xdr:colOff>200025</xdr:colOff>
      <xdr:row>24</xdr:row>
      <xdr:rowOff>19187</xdr:rowOff>
    </xdr:to>
    <xdr:sp macro="" textlink="">
      <xdr:nvSpPr>
        <xdr:cNvPr id="17" name="Text Box 13"/>
        <xdr:cNvSpPr txBox="1">
          <a:spLocks noChangeArrowheads="1"/>
        </xdr:cNvSpPr>
      </xdr:nvSpPr>
      <xdr:spPr bwMode="auto">
        <a:xfrm>
          <a:off x="76638" y="4324487"/>
          <a:ext cx="1342587" cy="26670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Development Plan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4</xdr:col>
      <xdr:colOff>574675</xdr:colOff>
      <xdr:row>2</xdr:row>
      <xdr:rowOff>34925</xdr:rowOff>
    </xdr:from>
    <xdr:to>
      <xdr:col>11</xdr:col>
      <xdr:colOff>12700</xdr:colOff>
      <xdr:row>3</xdr:row>
      <xdr:rowOff>73025</xdr:rowOff>
    </xdr:to>
    <xdr:sp macro="" textlink="">
      <xdr:nvSpPr>
        <xdr:cNvPr id="18" name="Text Box 17"/>
        <xdr:cNvSpPr txBox="1">
          <a:spLocks noChangeArrowheads="1"/>
        </xdr:cNvSpPr>
      </xdr:nvSpPr>
      <xdr:spPr bwMode="auto">
        <a:xfrm>
          <a:off x="3003550" y="415925"/>
          <a:ext cx="3667125" cy="228600"/>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 Requirements</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603250</xdr:colOff>
      <xdr:row>4</xdr:row>
      <xdr:rowOff>47625</xdr:rowOff>
    </xdr:from>
    <xdr:to>
      <xdr:col>11</xdr:col>
      <xdr:colOff>174625</xdr:colOff>
      <xdr:row>10</xdr:row>
      <xdr:rowOff>85725</xdr:rowOff>
    </xdr:to>
    <xdr:sp macro="" textlink="">
      <xdr:nvSpPr>
        <xdr:cNvPr id="19" name="Rectangle 18"/>
        <xdr:cNvSpPr>
          <a:spLocks noChangeArrowheads="1"/>
        </xdr:cNvSpPr>
      </xdr:nvSpPr>
      <xdr:spPr bwMode="auto">
        <a:xfrm>
          <a:off x="3003550" y="809625"/>
          <a:ext cx="3829050" cy="1181100"/>
        </a:xfrm>
        <a:prstGeom prst="rect">
          <a:avLst/>
        </a:prstGeom>
        <a:noFill/>
        <a:ln w="9525">
          <a:solidFill>
            <a:srgbClr val="FF0000"/>
          </a:solidFill>
          <a:miter lim="800000"/>
          <a:headEnd/>
          <a:tailEnd/>
        </a:ln>
      </xdr:spPr>
    </xdr:sp>
    <xdr:clientData/>
  </xdr:twoCellAnchor>
  <xdr:twoCellAnchor>
    <xdr:from>
      <xdr:col>4</xdr:col>
      <xdr:colOff>139700</xdr:colOff>
      <xdr:row>7</xdr:row>
      <xdr:rowOff>171450</xdr:rowOff>
    </xdr:from>
    <xdr:to>
      <xdr:col>4</xdr:col>
      <xdr:colOff>492125</xdr:colOff>
      <xdr:row>9</xdr:row>
      <xdr:rowOff>19050</xdr:rowOff>
    </xdr:to>
    <xdr:sp macro="" textlink="">
      <xdr:nvSpPr>
        <xdr:cNvPr id="20" name="AutoShape 4"/>
        <xdr:cNvSpPr>
          <a:spLocks noChangeArrowheads="1"/>
        </xdr:cNvSpPr>
      </xdr:nvSpPr>
      <xdr:spPr bwMode="auto">
        <a:xfrm>
          <a:off x="2578100" y="150495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4</xdr:col>
      <xdr:colOff>471852</xdr:colOff>
      <xdr:row>5</xdr:row>
      <xdr:rowOff>114299</xdr:rowOff>
    </xdr:from>
    <xdr:to>
      <xdr:col>4</xdr:col>
      <xdr:colOff>528638</xdr:colOff>
      <xdr:row>18</xdr:row>
      <xdr:rowOff>180974</xdr:rowOff>
    </xdr:to>
    <xdr:sp macro="" textlink="">
      <xdr:nvSpPr>
        <xdr:cNvPr id="21" name="Rectangle 20"/>
        <xdr:cNvSpPr>
          <a:spLocks noChangeArrowheads="1"/>
        </xdr:cNvSpPr>
      </xdr:nvSpPr>
      <xdr:spPr bwMode="auto">
        <a:xfrm>
          <a:off x="2910252" y="1066799"/>
          <a:ext cx="56786" cy="2543175"/>
        </a:xfrm>
        <a:prstGeom prst="rect">
          <a:avLst/>
        </a:prstGeom>
        <a:solidFill>
          <a:srgbClr val="17365D"/>
        </a:solidFill>
        <a:ln w="9525">
          <a:noFill/>
          <a:miter lim="800000"/>
          <a:headEnd/>
          <a:tailEnd/>
        </a:ln>
      </xdr:spPr>
    </xdr:sp>
    <xdr:clientData/>
  </xdr:twoCellAnchor>
  <xdr:twoCellAnchor>
    <xdr:from>
      <xdr:col>4</xdr:col>
      <xdr:colOff>206375</xdr:colOff>
      <xdr:row>5</xdr:row>
      <xdr:rowOff>9525</xdr:rowOff>
    </xdr:from>
    <xdr:to>
      <xdr:col>5</xdr:col>
      <xdr:colOff>111125</xdr:colOff>
      <xdr:row>5</xdr:row>
      <xdr:rowOff>9525</xdr:rowOff>
    </xdr:to>
    <xdr:cxnSp macro="">
      <xdr:nvCxnSpPr>
        <xdr:cNvPr id="22" name="AutoShape 21"/>
        <xdr:cNvCxnSpPr>
          <a:cxnSpLocks noChangeShapeType="1"/>
        </xdr:cNvCxnSpPr>
      </xdr:nvCxnSpPr>
      <xdr:spPr bwMode="auto">
        <a:xfrm>
          <a:off x="2644775" y="9620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11</xdr:col>
      <xdr:colOff>207840</xdr:colOff>
      <xdr:row>4</xdr:row>
      <xdr:rowOff>47625</xdr:rowOff>
    </xdr:from>
    <xdr:to>
      <xdr:col>11</xdr:col>
      <xdr:colOff>426915</xdr:colOff>
      <xdr:row>10</xdr:row>
      <xdr:rowOff>85725</xdr:rowOff>
    </xdr:to>
    <xdr:sp macro="" textlink="">
      <xdr:nvSpPr>
        <xdr:cNvPr id="23" name="Text Box 22"/>
        <xdr:cNvSpPr txBox="1">
          <a:spLocks noChangeArrowheads="1"/>
        </xdr:cNvSpPr>
      </xdr:nvSpPr>
      <xdr:spPr bwMode="auto">
        <a:xfrm>
          <a:off x="6865815" y="809625"/>
          <a:ext cx="219075" cy="1181100"/>
        </a:xfrm>
        <a:prstGeom prst="rect">
          <a:avLst/>
        </a:prstGeom>
        <a:solidFill>
          <a:srgbClr val="FF0000"/>
        </a:solidFill>
        <a:ln w="12700">
          <a:noFill/>
          <a:miter lim="800000"/>
          <a:headEnd/>
          <a:tailEnd/>
        </a:ln>
        <a:effectLst>
          <a:outerShdw dist="28398" dir="3806097" algn="ctr" rotWithShape="0">
            <a:srgbClr val="243F60">
              <a:alpha val="50000"/>
            </a:srgbClr>
          </a:outerShdw>
        </a:effectLst>
      </xdr:spPr>
      <xdr:txBody>
        <a:bodyPr vertOverflow="clip" vert="vert270" wrap="square" lIns="91440" tIns="45720" rIns="91440" bIns="45720" anchor="ctr" upright="1"/>
        <a:lstStyle/>
        <a:p>
          <a:pPr algn="ctr" rtl="1">
            <a:defRPr sz="1000"/>
          </a:pPr>
          <a:r>
            <a:rPr lang="en-ZA" sz="800" b="1" i="0" strike="noStrike">
              <a:solidFill>
                <a:srgbClr val="FFFFFF"/>
              </a:solidFill>
              <a:latin typeface="Arial"/>
              <a:cs typeface="Arial"/>
            </a:rPr>
            <a:t>Current Document</a:t>
          </a:r>
          <a:endParaRPr lang="en-ZA" sz="800" b="0" i="0" strike="noStrike">
            <a:solidFill>
              <a:srgbClr val="FFFFFF"/>
            </a:solidFill>
            <a:latin typeface="Times New Roman"/>
            <a:cs typeface="Times New Roman"/>
          </a:endParaRPr>
        </a:p>
        <a:p>
          <a:pPr algn="ctr" rtl="1">
            <a:defRPr sz="1000"/>
          </a:pPr>
          <a:endParaRPr lang="en-ZA" sz="800" b="0" i="0" strike="noStrike">
            <a:solidFill>
              <a:srgbClr val="FFFFFF"/>
            </a:solidFill>
            <a:latin typeface="Times New Roman"/>
            <a:cs typeface="Times New Roman"/>
          </a:endParaRPr>
        </a:p>
      </xdr:txBody>
    </xdr:sp>
    <xdr:clientData/>
  </xdr:twoCellAnchor>
  <xdr:twoCellAnchor>
    <xdr:from>
      <xdr:col>5</xdr:col>
      <xdr:colOff>361951</xdr:colOff>
      <xdr:row>10</xdr:row>
      <xdr:rowOff>133350</xdr:rowOff>
    </xdr:from>
    <xdr:to>
      <xdr:col>11</xdr:col>
      <xdr:colOff>438151</xdr:colOff>
      <xdr:row>18</xdr:row>
      <xdr:rowOff>66675</xdr:rowOff>
    </xdr:to>
    <xdr:sp macro="" textlink="">
      <xdr:nvSpPr>
        <xdr:cNvPr id="24" name="Text Box 23"/>
        <xdr:cNvSpPr txBox="1">
          <a:spLocks noChangeArrowheads="1"/>
        </xdr:cNvSpPr>
      </xdr:nvSpPr>
      <xdr:spPr bwMode="auto">
        <a:xfrm>
          <a:off x="3362326" y="2038350"/>
          <a:ext cx="3733800" cy="14573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pitchFamily="34" charset="0"/>
              <a:cs typeface="Arial" pitchFamily="34" charset="0"/>
            </a:rPr>
            <a:t>Module 2:  Detail information on component level</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Arial" pitchFamily="34" charset="0"/>
              <a:ea typeface="+mn-ea"/>
              <a:cs typeface="Arial" pitchFamily="34" charset="0"/>
            </a:rPr>
            <a:t>This module will provide detail information regarding the different topics as well as house all information regarding certain aspects within a topic</a:t>
          </a:r>
          <a:r>
            <a:rPr lang="en-ZA" sz="1000" b="0" i="0">
              <a:latin typeface="Arial" pitchFamily="34" charset="0"/>
              <a:ea typeface="+mn-ea"/>
              <a:cs typeface="Arial" pitchFamily="34" charset="0"/>
            </a:rPr>
            <a:t>.  </a:t>
          </a:r>
          <a:endParaRPr lang="en-ZA" sz="900">
            <a:latin typeface="Arial" pitchFamily="34" charset="0"/>
            <a:cs typeface="Arial" pitchFamily="34" charset="0"/>
          </a:endParaRPr>
        </a:p>
        <a:p>
          <a:pPr algn="l" rtl="1">
            <a:defRPr sz="1000"/>
          </a:pPr>
          <a:endParaRPr lang="en-ZA" sz="900" b="1" i="0" strike="noStrike">
            <a:solidFill>
              <a:srgbClr val="000000"/>
            </a:solidFill>
            <a:latin typeface="Arial" pitchFamily="34" charset="0"/>
            <a:cs typeface="Arial" pitchFamily="34" charset="0"/>
          </a:endParaRPr>
        </a:p>
        <a:p>
          <a:pPr algn="l" rtl="1">
            <a:defRPr sz="1000"/>
          </a:pPr>
          <a:r>
            <a:rPr lang="en-ZA" sz="900" b="1" i="0" strike="noStrike">
              <a:solidFill>
                <a:srgbClr val="0070C0"/>
              </a:solidFill>
              <a:latin typeface="Arial" pitchFamily="34" charset="0"/>
              <a:cs typeface="Arial" pitchFamily="34" charset="0"/>
            </a:rPr>
            <a:t>Knowledge Base: </a:t>
          </a:r>
          <a:r>
            <a:rPr lang="en-ZA" sz="900" b="0" i="0" strike="noStrike">
              <a:solidFill>
                <a:srgbClr val="000000"/>
              </a:solidFill>
              <a:latin typeface="Arial" pitchFamily="34" charset="0"/>
              <a:cs typeface="Arial" pitchFamily="34" charset="0"/>
            </a:rPr>
            <a:t>Detail Geo-Database structure to house information that module 1 is build on</a:t>
          </a:r>
        </a:p>
        <a:p>
          <a:pPr algn="l" rtl="1">
            <a:defRPr sz="1000"/>
          </a:pPr>
          <a:endParaRPr lang="en-ZA" sz="1000" b="1" i="0" strike="noStrike">
            <a:solidFill>
              <a:srgbClr val="000000"/>
            </a:solidFill>
            <a:latin typeface="Arial" pitchFamily="34" charset="0"/>
            <a:cs typeface="Arial" pitchFamily="34" charset="0"/>
          </a:endParaRPr>
        </a:p>
        <a:p>
          <a:pPr algn="l" rtl="1">
            <a:defRPr sz="1000"/>
          </a:pPr>
          <a:r>
            <a:rPr lang="en-ZA" sz="1000" b="1" i="0" strike="noStrike">
              <a:solidFill>
                <a:srgbClr val="0070C0"/>
              </a:solidFill>
              <a:latin typeface="Arial" pitchFamily="34" charset="0"/>
              <a:cs typeface="Arial" pitchFamily="34" charset="0"/>
            </a:rPr>
            <a:t>Knowledge Assessment: </a:t>
          </a:r>
          <a:r>
            <a:rPr lang="en-ZA" sz="900" b="0" i="0" strike="noStrike">
              <a:solidFill>
                <a:srgbClr val="000000"/>
              </a:solidFill>
              <a:latin typeface="Arial" pitchFamily="34" charset="0"/>
              <a:cs typeface="Arial" pitchFamily="34" charset="0"/>
            </a:rPr>
            <a:t>Report on completeness and </a:t>
          </a:r>
        </a:p>
        <a:p>
          <a:pPr algn="l" rtl="1">
            <a:defRPr sz="1000"/>
          </a:pPr>
          <a:r>
            <a:rPr lang="en-ZA" sz="900" b="0" i="0" strike="noStrike">
              <a:solidFill>
                <a:srgbClr val="000000"/>
              </a:solidFill>
              <a:latin typeface="Arial" pitchFamily="34" charset="0"/>
              <a:cs typeface="Arial" pitchFamily="34" charset="0"/>
            </a:rPr>
            <a:t>correctness of data</a:t>
          </a:r>
          <a:r>
            <a:rPr lang="en-ZA" sz="900" b="1" i="0" strike="noStrike">
              <a:solidFill>
                <a:srgbClr val="000000"/>
              </a:solidFill>
              <a:latin typeface="Arial" pitchFamily="34" charset="0"/>
              <a:cs typeface="Arial" pitchFamily="34" charset="0"/>
            </a:rPr>
            <a:t> </a:t>
          </a:r>
        </a:p>
      </xdr:txBody>
    </xdr:sp>
    <xdr:clientData/>
  </xdr:twoCellAnchor>
  <xdr:twoCellAnchor>
    <xdr:from>
      <xdr:col>4</xdr:col>
      <xdr:colOff>187325</xdr:colOff>
      <xdr:row>11</xdr:row>
      <xdr:rowOff>47625</xdr:rowOff>
    </xdr:from>
    <xdr:to>
      <xdr:col>5</xdr:col>
      <xdr:colOff>92075</xdr:colOff>
      <xdr:row>11</xdr:row>
      <xdr:rowOff>47625</xdr:rowOff>
    </xdr:to>
    <xdr:cxnSp macro="">
      <xdr:nvCxnSpPr>
        <xdr:cNvPr id="25" name="AutoShape 21"/>
        <xdr:cNvCxnSpPr>
          <a:cxnSpLocks noChangeShapeType="1"/>
        </xdr:cNvCxnSpPr>
      </xdr:nvCxnSpPr>
      <xdr:spPr bwMode="auto">
        <a:xfrm>
          <a:off x="2625725" y="21431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139700</xdr:colOff>
      <xdr:row>13</xdr:row>
      <xdr:rowOff>0</xdr:rowOff>
    </xdr:from>
    <xdr:to>
      <xdr:col>4</xdr:col>
      <xdr:colOff>492125</xdr:colOff>
      <xdr:row>14</xdr:row>
      <xdr:rowOff>38100</xdr:rowOff>
    </xdr:to>
    <xdr:sp macro="" textlink="">
      <xdr:nvSpPr>
        <xdr:cNvPr id="26" name="AutoShape 4"/>
        <xdr:cNvSpPr>
          <a:spLocks noChangeArrowheads="1"/>
        </xdr:cNvSpPr>
      </xdr:nvSpPr>
      <xdr:spPr bwMode="auto">
        <a:xfrm>
          <a:off x="2578100" y="247650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11</xdr:col>
      <xdr:colOff>219074</xdr:colOff>
      <xdr:row>14</xdr:row>
      <xdr:rowOff>57150</xdr:rowOff>
    </xdr:from>
    <xdr:to>
      <xdr:col>16</xdr:col>
      <xdr:colOff>438150</xdr:colOff>
      <xdr:row>30</xdr:row>
      <xdr:rowOff>161926</xdr:rowOff>
    </xdr:to>
    <xdr:sp macro="" textlink="">
      <xdr:nvSpPr>
        <xdr:cNvPr id="27" name="Text Box 24"/>
        <xdr:cNvSpPr txBox="1">
          <a:spLocks noChangeArrowheads="1"/>
        </xdr:cNvSpPr>
      </xdr:nvSpPr>
      <xdr:spPr bwMode="auto">
        <a:xfrm>
          <a:off x="6877049" y="2724150"/>
          <a:ext cx="3486151" cy="3152776"/>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a:latin typeface="Arial" pitchFamily="34" charset="0"/>
              <a:ea typeface="+mn-ea"/>
              <a:cs typeface="Arial" pitchFamily="34" charset="0"/>
            </a:rPr>
            <a:t>Module 3:  WSDP</a:t>
          </a:r>
          <a:endParaRPr lang="en-ZA" sz="1100">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100" b="1">
              <a:solidFill>
                <a:srgbClr val="0070C0"/>
              </a:solidFill>
              <a:latin typeface="Arial" pitchFamily="34" charset="0"/>
              <a:ea typeface="+mn-ea"/>
              <a:cs typeface="Arial" pitchFamily="34" charset="0"/>
            </a:rPr>
            <a:t>Index and Assessment per strategy: </a:t>
          </a:r>
          <a:endParaRPr lang="en-ZA" sz="1100">
            <a:solidFill>
              <a:srgbClr val="0070C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000">
              <a:latin typeface="Arial" pitchFamily="34" charset="0"/>
              <a:ea typeface="+mn-ea"/>
              <a:cs typeface="Arial" pitchFamily="34" charset="0"/>
            </a:rPr>
            <a:t>Development Planning Process Status Quo Assessment </a:t>
          </a:r>
        </a:p>
        <a:p>
          <a:pPr marL="0" marR="0" lvl="0" indent="0" defTabSz="914400" eaLnBrk="1" fontAlgn="auto" latinLnBrk="0" hangingPunct="1">
            <a:lnSpc>
              <a:spcPct val="100000"/>
            </a:lnSpc>
            <a:spcBef>
              <a:spcPts val="0"/>
            </a:spcBef>
            <a:spcAft>
              <a:spcPts val="0"/>
            </a:spcAft>
            <a:buClrTx/>
            <a:buSzTx/>
            <a:buFontTx/>
            <a:buNone/>
            <a:tabLst/>
            <a:defRPr/>
          </a:pPr>
          <a:r>
            <a:rPr lang="en-US" sz="1000">
              <a:latin typeface="Arial" pitchFamily="34" charset="0"/>
              <a:ea typeface="+mn-ea"/>
              <a:cs typeface="Arial" pitchFamily="34" charset="0"/>
            </a:rPr>
            <a:t>Executive Summary per strategy</a:t>
          </a:r>
          <a:endParaRPr lang="en-ZA" sz="1000">
            <a:latin typeface="Arial" pitchFamily="34" charset="0"/>
            <a:ea typeface="+mn-ea"/>
            <a:cs typeface="Arial" pitchFamily="34" charset="0"/>
          </a:endParaRPr>
        </a:p>
        <a:p>
          <a:pPr lvl="0"/>
          <a:endParaRPr lang="en-ZA" sz="1100" b="1">
            <a:solidFill>
              <a:srgbClr val="0070C0"/>
            </a:solidFill>
            <a:latin typeface="Arial" pitchFamily="34" charset="0"/>
            <a:ea typeface="+mn-ea"/>
            <a:cs typeface="Arial" pitchFamily="34" charset="0"/>
          </a:endParaRPr>
        </a:p>
        <a:p>
          <a:pPr lvl="0"/>
          <a:r>
            <a:rPr lang="en-ZA" sz="1100" b="1">
              <a:solidFill>
                <a:srgbClr val="0070C0"/>
              </a:solidFill>
              <a:latin typeface="Arial" pitchFamily="34" charset="0"/>
              <a:ea typeface="+mn-ea"/>
              <a:cs typeface="Arial" pitchFamily="34" charset="0"/>
            </a:rPr>
            <a:t>WSDP Strategic Process Flow: </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Current Requirement Development Plans </a:t>
          </a:r>
        </a:p>
        <a:p>
          <a:pPr lvl="1"/>
          <a:r>
            <a:rPr lang="en-ZA" sz="1000">
              <a:latin typeface="Arial" pitchFamily="34" charset="0"/>
              <a:ea typeface="+mn-ea"/>
              <a:cs typeface="Arial" pitchFamily="34" charset="0"/>
            </a:rPr>
            <a:t>Future Requirement Development Plans </a:t>
          </a:r>
        </a:p>
        <a:p>
          <a:r>
            <a:rPr lang="en-ZA" sz="1100">
              <a:latin typeface="Arial" pitchFamily="34" charset="0"/>
              <a:ea typeface="+mn-ea"/>
              <a:cs typeface="Arial" pitchFamily="34" charset="0"/>
            </a:rPr>
            <a:t> </a:t>
          </a:r>
          <a:r>
            <a:rPr lang="en-ZA" sz="1100" b="1">
              <a:solidFill>
                <a:srgbClr val="0070C0"/>
              </a:solidFill>
              <a:latin typeface="Arial" pitchFamily="34" charset="0"/>
              <a:ea typeface="+mn-ea"/>
              <a:cs typeface="Arial" pitchFamily="34" charset="0"/>
            </a:rPr>
            <a:t>WS Component  Strategy Plans</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Demographics, Service Levels, Socio Economic, WS Infrastructure, Operation &amp; Maintenance, Associated Services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Conservation &amp; Demand Management, Water Resources, Financial Profile, Water Services Institutional Arrangements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Social &amp; Customer Service Requirements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Needs Development </a:t>
          </a:r>
        </a:p>
        <a:p>
          <a:pPr lvl="1"/>
          <a:endParaRPr lang="en-ZA" sz="1000">
            <a:latin typeface="Arial" pitchFamily="34" charset="0"/>
            <a:ea typeface="+mn-ea"/>
            <a:cs typeface="Arial" pitchFamily="34" charset="0"/>
          </a:endParaRPr>
        </a:p>
        <a:p>
          <a:pPr lvl="0" algn="l"/>
          <a:r>
            <a:rPr lang="en-ZA" sz="1100" b="1">
              <a:solidFill>
                <a:srgbClr val="0070C0"/>
              </a:solidFill>
              <a:latin typeface="Arial" pitchFamily="34" charset="0"/>
              <a:ea typeface="+mn-ea"/>
              <a:cs typeface="Arial" pitchFamily="34" charset="0"/>
            </a:rPr>
            <a:t>Development</a:t>
          </a:r>
          <a:r>
            <a:rPr lang="en-ZA" sz="1100" b="1" baseline="0">
              <a:solidFill>
                <a:srgbClr val="0070C0"/>
              </a:solidFill>
              <a:latin typeface="Arial" pitchFamily="34" charset="0"/>
              <a:ea typeface="+mn-ea"/>
              <a:cs typeface="Arial" pitchFamily="34" charset="0"/>
            </a:rPr>
            <a:t> Plan</a:t>
          </a:r>
          <a:endParaRPr lang="en-ZA" sz="1100">
            <a:solidFill>
              <a:srgbClr val="0070C0"/>
            </a:solidFill>
            <a:latin typeface="Arial" pitchFamily="34" charset="0"/>
            <a:ea typeface="+mn-ea"/>
            <a:cs typeface="Arial" pitchFamily="34" charset="0"/>
          </a:endParaRPr>
        </a:p>
        <a:p>
          <a:pPr lvl="1"/>
          <a:r>
            <a:rPr lang="en-ZA" sz="1000" b="0" i="0" strike="noStrike">
              <a:solidFill>
                <a:srgbClr val="000000"/>
              </a:solidFill>
              <a:latin typeface="Arial" pitchFamily="34" charset="0"/>
              <a:cs typeface="Arial" pitchFamily="34" charset="0"/>
            </a:rPr>
            <a:t>Total</a:t>
          </a:r>
          <a:r>
            <a:rPr lang="en-ZA" sz="1000" b="0" i="0" strike="noStrike" baseline="0">
              <a:solidFill>
                <a:srgbClr val="000000"/>
              </a:solidFill>
              <a:latin typeface="Arial" pitchFamily="34" charset="0"/>
              <a:cs typeface="Arial" pitchFamily="34" charset="0"/>
            </a:rPr>
            <a:t> Execution Plan fore year 1,2 &amp; 3</a:t>
          </a:r>
          <a:endParaRPr lang="en-ZA" sz="1000" b="0" i="0" strike="noStrike">
            <a:solidFill>
              <a:srgbClr val="000000"/>
            </a:solidFill>
            <a:latin typeface="Arial" pitchFamily="34" charset="0"/>
            <a:cs typeface="Arial" pitchFamily="34" charset="0"/>
          </a:endParaRPr>
        </a:p>
      </xdr:txBody>
    </xdr:sp>
    <xdr:clientData/>
  </xdr:twoCellAnchor>
  <xdr:twoCellAnchor>
    <xdr:from>
      <xdr:col>4</xdr:col>
      <xdr:colOff>120650</xdr:colOff>
      <xdr:row>19</xdr:row>
      <xdr:rowOff>85725</xdr:rowOff>
    </xdr:from>
    <xdr:to>
      <xdr:col>5</xdr:col>
      <xdr:colOff>25400</xdr:colOff>
      <xdr:row>19</xdr:row>
      <xdr:rowOff>85725</xdr:rowOff>
    </xdr:to>
    <xdr:cxnSp macro="">
      <xdr:nvCxnSpPr>
        <xdr:cNvPr id="28" name="AutoShape 21"/>
        <xdr:cNvCxnSpPr>
          <a:cxnSpLocks noChangeShapeType="1"/>
        </xdr:cNvCxnSpPr>
      </xdr:nvCxnSpPr>
      <xdr:spPr bwMode="auto">
        <a:xfrm>
          <a:off x="2559050" y="37052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111125</xdr:colOff>
      <xdr:row>17</xdr:row>
      <xdr:rowOff>180975</xdr:rowOff>
    </xdr:from>
    <xdr:to>
      <xdr:col>4</xdr:col>
      <xdr:colOff>463550</xdr:colOff>
      <xdr:row>19</xdr:row>
      <xdr:rowOff>28575</xdr:rowOff>
    </xdr:to>
    <xdr:sp macro="" textlink="">
      <xdr:nvSpPr>
        <xdr:cNvPr id="29" name="AutoShape 4"/>
        <xdr:cNvSpPr>
          <a:spLocks noChangeArrowheads="1"/>
        </xdr:cNvSpPr>
      </xdr:nvSpPr>
      <xdr:spPr bwMode="auto">
        <a:xfrm>
          <a:off x="2549525" y="3419475"/>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5</xdr:col>
      <xdr:colOff>130175</xdr:colOff>
      <xdr:row>32</xdr:row>
      <xdr:rowOff>38100</xdr:rowOff>
    </xdr:from>
    <xdr:to>
      <xdr:col>11</xdr:col>
      <xdr:colOff>438150</xdr:colOff>
      <xdr:row>42</xdr:row>
      <xdr:rowOff>166688</xdr:rowOff>
    </xdr:to>
    <xdr:sp macro="" textlink="">
      <xdr:nvSpPr>
        <xdr:cNvPr id="30" name="Text Box 25"/>
        <xdr:cNvSpPr txBox="1">
          <a:spLocks noChangeArrowheads="1"/>
        </xdr:cNvSpPr>
      </xdr:nvSpPr>
      <xdr:spPr bwMode="auto">
        <a:xfrm>
          <a:off x="3130550" y="6134100"/>
          <a:ext cx="3965575" cy="2033588"/>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4:  Reporting</a:t>
          </a:r>
        </a:p>
        <a:p>
          <a:pPr algn="l" rtl="1">
            <a:defRPr sz="1000"/>
          </a:pPr>
          <a:endParaRPr lang="en-ZA" sz="1000" b="1" i="0" strike="noStrike">
            <a:solidFill>
              <a:srgbClr val="000000"/>
            </a:solidFill>
            <a:latin typeface="Arial"/>
            <a:cs typeface="Arial"/>
          </a:endParaRPr>
        </a:p>
        <a:p>
          <a:pPr algn="l" rtl="1">
            <a:defRPr sz="1000"/>
          </a:pPr>
          <a:r>
            <a:rPr lang="en-ZA" sz="1100" b="1" i="0" strike="noStrike">
              <a:solidFill>
                <a:schemeClr val="tx2">
                  <a:lumMod val="75000"/>
                </a:schemeClr>
              </a:solidFill>
              <a:latin typeface="+mn-lt"/>
              <a:cs typeface="Arial" pitchFamily="34" charset="0"/>
            </a:rPr>
            <a:t>DWA</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DWA Water Services Regulatory Performance Management System  (RPMS)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WSA Checklist  </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Symbol" pitchFamily="18" charset="2"/>
              <a:ea typeface="+mn-ea"/>
              <a:cs typeface="+mn-cs"/>
            </a:rPr>
            <a:t>· </a:t>
          </a:r>
          <a:r>
            <a:rPr lang="en-ZA" sz="900" b="0" i="0">
              <a:latin typeface="Arial" pitchFamily="34" charset="0"/>
              <a:ea typeface="+mn-ea"/>
              <a:cs typeface="Arial" pitchFamily="34" charset="0"/>
            </a:rPr>
            <a:t>Water</a:t>
          </a:r>
          <a:r>
            <a:rPr lang="en-ZA" sz="900" b="0" i="0" baseline="0">
              <a:latin typeface="Arial" pitchFamily="34" charset="0"/>
              <a:ea typeface="+mn-ea"/>
              <a:cs typeface="Arial" pitchFamily="34" charset="0"/>
            </a:rPr>
            <a:t> Conservation &amp; Demand Management Report</a:t>
          </a:r>
          <a:endParaRPr lang="en-ZA" sz="900">
            <a:latin typeface="Arial" pitchFamily="34" charset="0"/>
            <a:cs typeface="Arial" pitchFamily="34" charset="0"/>
          </a:endParaRPr>
        </a:p>
        <a:p>
          <a:pPr algn="l" rtl="1">
            <a:defRPr sz="1000"/>
          </a:pPr>
          <a:endParaRPr lang="en-ZA" sz="1000" b="1" i="0" strike="noStrike">
            <a:solidFill>
              <a:srgbClr val="000000"/>
            </a:solidFill>
            <a:latin typeface="+mn-lt"/>
            <a:ea typeface="+mn-ea"/>
            <a:cs typeface="+mn-cs"/>
          </a:endParaRPr>
        </a:p>
        <a:p>
          <a:pPr marL="0" marR="0" indent="0" algn="l" defTabSz="914400" rtl="1" eaLnBrk="1" fontAlgn="auto" latinLnBrk="0" hangingPunct="1">
            <a:lnSpc>
              <a:spcPct val="100000"/>
            </a:lnSpc>
            <a:spcBef>
              <a:spcPts val="0"/>
            </a:spcBef>
            <a:spcAft>
              <a:spcPts val="0"/>
            </a:spcAft>
            <a:buClrTx/>
            <a:buSzTx/>
            <a:buFontTx/>
            <a:buNone/>
            <a:tabLst/>
            <a:defRPr sz="1000"/>
          </a:pPr>
          <a:r>
            <a:rPr lang="en-ZA" sz="1100" b="1" i="0">
              <a:solidFill>
                <a:schemeClr val="tx2">
                  <a:lumMod val="75000"/>
                </a:schemeClr>
              </a:solidFill>
              <a:latin typeface="Arial" pitchFamily="34" charset="0"/>
              <a:ea typeface="+mn-ea"/>
              <a:cs typeface="Arial" pitchFamily="34" charset="0"/>
            </a:rPr>
            <a:t>OUTFLOW</a:t>
          </a:r>
          <a:r>
            <a:rPr lang="en-ZA" sz="1100" b="1" i="0" baseline="0">
              <a:solidFill>
                <a:schemeClr val="tx2">
                  <a:lumMod val="75000"/>
                </a:schemeClr>
              </a:solidFill>
              <a:latin typeface="Arial" pitchFamily="34" charset="0"/>
              <a:ea typeface="+mn-ea"/>
              <a:cs typeface="Arial" pitchFamily="34" charset="0"/>
            </a:rPr>
            <a:t> &amp; ALIGNMENT</a:t>
          </a:r>
          <a:endParaRPr lang="en-ZA" sz="1100" b="0" i="0">
            <a:solidFill>
              <a:schemeClr val="tx2">
                <a:lumMod val="75000"/>
              </a:schemeClr>
            </a:solidFill>
            <a:latin typeface="Arial" pitchFamily="34" charset="0"/>
            <a:ea typeface="+mn-ea"/>
            <a:cs typeface="Arial" pitchFamily="34" charset="0"/>
          </a:endParaRPr>
        </a:p>
        <a:p>
          <a:pPr algn="l" rtl="1"/>
          <a:r>
            <a:rPr lang="en-ZA" sz="1100" b="1" i="0">
              <a:latin typeface="Arial" pitchFamily="34" charset="0"/>
              <a:ea typeface="+mn-ea"/>
              <a:cs typeface="Arial" pitchFamily="34" charset="0"/>
            </a:rPr>
            <a:t>WSDP</a:t>
          </a:r>
          <a:r>
            <a:rPr lang="en-ZA" sz="1100" b="1" i="0" baseline="0">
              <a:latin typeface="Arial" pitchFamily="34" charset="0"/>
              <a:ea typeface="+mn-ea"/>
              <a:cs typeface="Arial" pitchFamily="34" charset="0"/>
            </a:rPr>
            <a:t> IDP Outflow Report	</a:t>
          </a:r>
          <a:endParaRPr lang="en-ZA" sz="1100" b="0" i="0">
            <a:latin typeface="Arial" pitchFamily="34" charset="0"/>
            <a:ea typeface="+mn-ea"/>
            <a:cs typeface="Arial" pitchFamily="34" charset="0"/>
          </a:endParaRP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a:t>
          </a: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Outflow to WSA Annual Business Plan Report</a:t>
          </a:r>
          <a:endParaRPr lang="en-ZA" sz="1100" b="0" i="0">
            <a:latin typeface="Arial" pitchFamily="34" charset="0"/>
            <a:ea typeface="+mn-ea"/>
            <a:cs typeface="Arial" pitchFamily="34" charset="0"/>
          </a:endParaRPr>
        </a:p>
        <a:p>
          <a:pPr algn="l" rtl="1"/>
          <a:endParaRPr lang="en-ZA" sz="1100" b="0" i="0">
            <a:latin typeface="+mn-lt"/>
            <a:ea typeface="+mn-ea"/>
            <a:cs typeface="+mn-cs"/>
          </a:endParaRPr>
        </a:p>
        <a:p>
          <a:pPr algn="l" rtl="1">
            <a:defRPr sz="1000"/>
          </a:pPr>
          <a:endParaRPr lang="en-ZA" sz="1100" b="0" i="0" strike="noStrike">
            <a:solidFill>
              <a:srgbClr val="000000"/>
            </a:solidFill>
            <a:latin typeface="Arial"/>
            <a:cs typeface="Arial"/>
          </a:endParaRPr>
        </a:p>
      </xdr:txBody>
    </xdr:sp>
    <xdr:clientData/>
  </xdr:twoCellAnchor>
  <xdr:twoCellAnchor>
    <xdr:from>
      <xdr:col>4</xdr:col>
      <xdr:colOff>215900</xdr:colOff>
      <xdr:row>27</xdr:row>
      <xdr:rowOff>133350</xdr:rowOff>
    </xdr:from>
    <xdr:to>
      <xdr:col>6</xdr:col>
      <xdr:colOff>598389</xdr:colOff>
      <xdr:row>27</xdr:row>
      <xdr:rowOff>147637</xdr:rowOff>
    </xdr:to>
    <xdr:cxnSp macro="">
      <xdr:nvCxnSpPr>
        <xdr:cNvPr id="31" name="AutoShape 21"/>
        <xdr:cNvCxnSpPr>
          <a:cxnSpLocks noChangeShapeType="1"/>
          <a:endCxn id="32" idx="1"/>
        </xdr:cNvCxnSpPr>
      </xdr:nvCxnSpPr>
      <xdr:spPr bwMode="auto">
        <a:xfrm>
          <a:off x="2654300" y="5276850"/>
          <a:ext cx="1554064" cy="14287"/>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598389</xdr:colOff>
      <xdr:row>26</xdr:row>
      <xdr:rowOff>104774</xdr:rowOff>
    </xdr:from>
    <xdr:to>
      <xdr:col>10</xdr:col>
      <xdr:colOff>457200</xdr:colOff>
      <xdr:row>28</xdr:row>
      <xdr:rowOff>190499</xdr:rowOff>
    </xdr:to>
    <xdr:sp macro="" textlink="">
      <xdr:nvSpPr>
        <xdr:cNvPr id="32" name="Text Box 28"/>
        <xdr:cNvSpPr txBox="1">
          <a:spLocks noChangeArrowheads="1"/>
        </xdr:cNvSpPr>
      </xdr:nvSpPr>
      <xdr:spPr bwMode="auto">
        <a:xfrm>
          <a:off x="4208364" y="5057774"/>
          <a:ext cx="2297211" cy="4667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pitchFamily="34" charset="0"/>
              <a:cs typeface="Arial" pitchFamily="34" charset="0"/>
            </a:rPr>
            <a:t>WSDP Status Quo Knowledge Interpretation Report</a:t>
          </a: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xdr:from>
      <xdr:col>16</xdr:col>
      <xdr:colOff>233760</xdr:colOff>
      <xdr:row>0</xdr:row>
      <xdr:rowOff>92869</xdr:rowOff>
    </xdr:from>
    <xdr:to>
      <xdr:col>16</xdr:col>
      <xdr:colOff>579834</xdr:colOff>
      <xdr:row>1</xdr:row>
      <xdr:rowOff>83344</xdr:rowOff>
    </xdr:to>
    <xdr:sp macro="" textlink="">
      <xdr:nvSpPr>
        <xdr:cNvPr id="33" name="Rectangle 32"/>
        <xdr:cNvSpPr/>
      </xdr:nvSpPr>
      <xdr:spPr>
        <a:xfrm>
          <a:off x="10127854" y="92869"/>
          <a:ext cx="346074" cy="180975"/>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II</a:t>
          </a:r>
        </a:p>
      </xdr:txBody>
    </xdr:sp>
    <xdr:clientData/>
  </xdr:twoCellAnchor>
  <xdr:twoCellAnchor>
    <xdr:from>
      <xdr:col>3</xdr:col>
      <xdr:colOff>50800</xdr:colOff>
      <xdr:row>2</xdr:row>
      <xdr:rowOff>165100</xdr:rowOff>
    </xdr:from>
    <xdr:to>
      <xdr:col>3</xdr:col>
      <xdr:colOff>533400</xdr:colOff>
      <xdr:row>4</xdr:row>
      <xdr:rowOff>177800</xdr:rowOff>
    </xdr:to>
    <xdr:sp macro="" textlink="">
      <xdr:nvSpPr>
        <xdr:cNvPr id="34" name="U-Turn Arrow 33"/>
        <xdr:cNvSpPr/>
      </xdr:nvSpPr>
      <xdr:spPr>
        <a:xfrm flipH="1">
          <a:off x="1879600" y="546100"/>
          <a:ext cx="482600" cy="393700"/>
        </a:xfrm>
        <a:prstGeom prst="uturn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10</xdr:col>
      <xdr:colOff>511175</xdr:colOff>
      <xdr:row>34</xdr:row>
      <xdr:rowOff>60325</xdr:rowOff>
    </xdr:from>
    <xdr:to>
      <xdr:col>11</xdr:col>
      <xdr:colOff>365125</xdr:colOff>
      <xdr:row>34</xdr:row>
      <xdr:rowOff>60325</xdr:rowOff>
    </xdr:to>
    <xdr:cxnSp macro="">
      <xdr:nvCxnSpPr>
        <xdr:cNvPr id="35" name="AutoShape 21"/>
        <xdr:cNvCxnSpPr>
          <a:cxnSpLocks noChangeShapeType="1"/>
        </xdr:cNvCxnSpPr>
      </xdr:nvCxnSpPr>
      <xdr:spPr bwMode="auto">
        <a:xfrm>
          <a:off x="6559550" y="653732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498475</xdr:colOff>
      <xdr:row>39</xdr:row>
      <xdr:rowOff>142875</xdr:rowOff>
    </xdr:from>
    <xdr:to>
      <xdr:col>11</xdr:col>
      <xdr:colOff>352425</xdr:colOff>
      <xdr:row>39</xdr:row>
      <xdr:rowOff>142875</xdr:rowOff>
    </xdr:to>
    <xdr:cxnSp macro="">
      <xdr:nvCxnSpPr>
        <xdr:cNvPr id="36" name="AutoShape 21"/>
        <xdr:cNvCxnSpPr>
          <a:cxnSpLocks noChangeShapeType="1"/>
        </xdr:cNvCxnSpPr>
      </xdr:nvCxnSpPr>
      <xdr:spPr bwMode="auto">
        <a:xfrm>
          <a:off x="6546850" y="75723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606425</xdr:colOff>
      <xdr:row>11</xdr:row>
      <xdr:rowOff>155575</xdr:rowOff>
    </xdr:from>
    <xdr:to>
      <xdr:col>11</xdr:col>
      <xdr:colOff>460375</xdr:colOff>
      <xdr:row>11</xdr:row>
      <xdr:rowOff>155575</xdr:rowOff>
    </xdr:to>
    <xdr:cxnSp macro="">
      <xdr:nvCxnSpPr>
        <xdr:cNvPr id="37" name="AutoShape 21"/>
        <xdr:cNvCxnSpPr>
          <a:cxnSpLocks noChangeShapeType="1"/>
        </xdr:cNvCxnSpPr>
      </xdr:nvCxnSpPr>
      <xdr:spPr bwMode="auto">
        <a:xfrm>
          <a:off x="6654800" y="22510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603250</xdr:colOff>
      <xdr:row>9</xdr:row>
      <xdr:rowOff>31750</xdr:rowOff>
    </xdr:from>
    <xdr:to>
      <xdr:col>11</xdr:col>
      <xdr:colOff>457200</xdr:colOff>
      <xdr:row>9</xdr:row>
      <xdr:rowOff>31750</xdr:rowOff>
    </xdr:to>
    <xdr:cxnSp macro="">
      <xdr:nvCxnSpPr>
        <xdr:cNvPr id="38" name="AutoShape 21"/>
        <xdr:cNvCxnSpPr>
          <a:cxnSpLocks noChangeShapeType="1"/>
        </xdr:cNvCxnSpPr>
      </xdr:nvCxnSpPr>
      <xdr:spPr bwMode="auto">
        <a:xfrm>
          <a:off x="6651625" y="174625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12</xdr:col>
      <xdr:colOff>139700</xdr:colOff>
      <xdr:row>5</xdr:row>
      <xdr:rowOff>25400</xdr:rowOff>
    </xdr:from>
    <xdr:to>
      <xdr:col>12</xdr:col>
      <xdr:colOff>471069</xdr:colOff>
      <xdr:row>8</xdr:row>
      <xdr:rowOff>130175</xdr:rowOff>
    </xdr:to>
    <xdr:sp macro="" textlink="">
      <xdr:nvSpPr>
        <xdr:cNvPr id="39" name="AutoShape 30"/>
        <xdr:cNvSpPr>
          <a:spLocks noChangeArrowheads="1"/>
        </xdr:cNvSpPr>
      </xdr:nvSpPr>
      <xdr:spPr bwMode="auto">
        <a:xfrm>
          <a:off x="7264400" y="977900"/>
          <a:ext cx="331369" cy="676275"/>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14</xdr:col>
      <xdr:colOff>317500</xdr:colOff>
      <xdr:row>6</xdr:row>
      <xdr:rowOff>25401</xdr:rowOff>
    </xdr:from>
    <xdr:to>
      <xdr:col>14</xdr:col>
      <xdr:colOff>648869</xdr:colOff>
      <xdr:row>8</xdr:row>
      <xdr:rowOff>101601</xdr:rowOff>
    </xdr:to>
    <xdr:sp macro="" textlink="">
      <xdr:nvSpPr>
        <xdr:cNvPr id="40" name="AutoShape 30"/>
        <xdr:cNvSpPr>
          <a:spLocks noChangeArrowheads="1"/>
        </xdr:cNvSpPr>
      </xdr:nvSpPr>
      <xdr:spPr bwMode="auto">
        <a:xfrm>
          <a:off x="8289925"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15</xdr:col>
      <xdr:colOff>203200</xdr:colOff>
      <xdr:row>6</xdr:row>
      <xdr:rowOff>25401</xdr:rowOff>
    </xdr:from>
    <xdr:to>
      <xdr:col>15</xdr:col>
      <xdr:colOff>534569</xdr:colOff>
      <xdr:row>8</xdr:row>
      <xdr:rowOff>101601</xdr:rowOff>
    </xdr:to>
    <xdr:sp macro="" textlink="">
      <xdr:nvSpPr>
        <xdr:cNvPr id="41" name="AutoShape 30"/>
        <xdr:cNvSpPr>
          <a:spLocks noChangeArrowheads="1"/>
        </xdr:cNvSpPr>
      </xdr:nvSpPr>
      <xdr:spPr bwMode="auto">
        <a:xfrm>
          <a:off x="90995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16</xdr:col>
      <xdr:colOff>152400</xdr:colOff>
      <xdr:row>6</xdr:row>
      <xdr:rowOff>25401</xdr:rowOff>
    </xdr:from>
    <xdr:to>
      <xdr:col>16</xdr:col>
      <xdr:colOff>483769</xdr:colOff>
      <xdr:row>8</xdr:row>
      <xdr:rowOff>101601</xdr:rowOff>
    </xdr:to>
    <xdr:sp macro="" textlink="">
      <xdr:nvSpPr>
        <xdr:cNvPr id="42" name="AutoShape 30"/>
        <xdr:cNvSpPr>
          <a:spLocks noChangeArrowheads="1"/>
        </xdr:cNvSpPr>
      </xdr:nvSpPr>
      <xdr:spPr bwMode="auto">
        <a:xfrm>
          <a:off x="100774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4</xdr:col>
      <xdr:colOff>477463</xdr:colOff>
      <xdr:row>5</xdr:row>
      <xdr:rowOff>114301</xdr:rowOff>
    </xdr:from>
    <xdr:to>
      <xdr:col>5</xdr:col>
      <xdr:colOff>80961</xdr:colOff>
      <xdr:row>5</xdr:row>
      <xdr:rowOff>161925</xdr:rowOff>
    </xdr:to>
    <xdr:sp macro="" textlink="">
      <xdr:nvSpPr>
        <xdr:cNvPr id="43" name="Rectangle 20"/>
        <xdr:cNvSpPr>
          <a:spLocks noChangeArrowheads="1"/>
        </xdr:cNvSpPr>
      </xdr:nvSpPr>
      <xdr:spPr bwMode="auto">
        <a:xfrm flipH="1">
          <a:off x="2915863" y="1066801"/>
          <a:ext cx="165473" cy="47624"/>
        </a:xfrm>
        <a:prstGeom prst="rect">
          <a:avLst/>
        </a:prstGeom>
        <a:solidFill>
          <a:srgbClr val="17365D"/>
        </a:solidFill>
        <a:ln w="9525">
          <a:noFill/>
          <a:miter lim="800000"/>
          <a:headEnd/>
          <a:tailEnd/>
        </a:ln>
      </xdr:spPr>
    </xdr:sp>
    <xdr:clientData/>
  </xdr:twoCellAnchor>
  <xdr:twoCellAnchor>
    <xdr:from>
      <xdr:col>4</xdr:col>
      <xdr:colOff>477462</xdr:colOff>
      <xdr:row>11</xdr:row>
      <xdr:rowOff>95250</xdr:rowOff>
    </xdr:from>
    <xdr:to>
      <xdr:col>5</xdr:col>
      <xdr:colOff>361949</xdr:colOff>
      <xdr:row>11</xdr:row>
      <xdr:rowOff>152399</xdr:rowOff>
    </xdr:to>
    <xdr:sp macro="" textlink="">
      <xdr:nvSpPr>
        <xdr:cNvPr id="44" name="Rectangle 20"/>
        <xdr:cNvSpPr>
          <a:spLocks noChangeArrowheads="1"/>
        </xdr:cNvSpPr>
      </xdr:nvSpPr>
      <xdr:spPr bwMode="auto">
        <a:xfrm flipH="1">
          <a:off x="2915862" y="2190750"/>
          <a:ext cx="446462" cy="57149"/>
        </a:xfrm>
        <a:prstGeom prst="rect">
          <a:avLst/>
        </a:prstGeom>
        <a:solidFill>
          <a:srgbClr val="17365D"/>
        </a:solidFill>
        <a:ln w="9525">
          <a:noFill/>
          <a:miter lim="800000"/>
          <a:headEnd/>
          <a:tailEnd/>
        </a:ln>
      </xdr:spPr>
    </xdr:sp>
    <xdr:clientData/>
  </xdr:twoCellAnchor>
  <xdr:twoCellAnchor>
    <xdr:from>
      <xdr:col>4</xdr:col>
      <xdr:colOff>506034</xdr:colOff>
      <xdr:row>18</xdr:row>
      <xdr:rowOff>133349</xdr:rowOff>
    </xdr:from>
    <xdr:to>
      <xdr:col>11</xdr:col>
      <xdr:colOff>276224</xdr:colOff>
      <xdr:row>18</xdr:row>
      <xdr:rowOff>180975</xdr:rowOff>
    </xdr:to>
    <xdr:sp macro="" textlink="">
      <xdr:nvSpPr>
        <xdr:cNvPr id="45" name="Rectangle 20"/>
        <xdr:cNvSpPr>
          <a:spLocks noChangeArrowheads="1"/>
        </xdr:cNvSpPr>
      </xdr:nvSpPr>
      <xdr:spPr bwMode="auto">
        <a:xfrm flipH="1">
          <a:off x="2944434" y="3562349"/>
          <a:ext cx="3989765" cy="47626"/>
        </a:xfrm>
        <a:prstGeom prst="rect">
          <a:avLst/>
        </a:prstGeom>
        <a:solidFill>
          <a:srgbClr val="17365D"/>
        </a:solidFill>
        <a:ln w="9525">
          <a:noFill/>
          <a:miter lim="800000"/>
          <a:headEnd/>
          <a:tailEnd/>
        </a:ln>
      </xdr:spPr>
    </xdr:sp>
    <xdr:clientData/>
  </xdr:twoCellAnchor>
  <xdr:twoCellAnchor>
    <xdr:from>
      <xdr:col>0</xdr:col>
      <xdr:colOff>594153</xdr:colOff>
      <xdr:row>36</xdr:row>
      <xdr:rowOff>99446</xdr:rowOff>
    </xdr:from>
    <xdr:to>
      <xdr:col>4</xdr:col>
      <xdr:colOff>411713</xdr:colOff>
      <xdr:row>38</xdr:row>
      <xdr:rowOff>157956</xdr:rowOff>
    </xdr:to>
    <xdr:sp macro="" textlink="">
      <xdr:nvSpPr>
        <xdr:cNvPr id="46" name="AutoShape 16"/>
        <xdr:cNvSpPr>
          <a:spLocks noChangeArrowheads="1"/>
        </xdr:cNvSpPr>
      </xdr:nvSpPr>
      <xdr:spPr bwMode="auto">
        <a:xfrm>
          <a:off x="594153" y="6957446"/>
          <a:ext cx="2255960" cy="43951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Inputs towards IDP &amp;  WSA Annual Business Plan</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4</xdr:col>
      <xdr:colOff>200025</xdr:colOff>
      <xdr:row>32</xdr:row>
      <xdr:rowOff>87679</xdr:rowOff>
    </xdr:from>
    <xdr:to>
      <xdr:col>5</xdr:col>
      <xdr:colOff>104775</xdr:colOff>
      <xdr:row>32</xdr:row>
      <xdr:rowOff>87679</xdr:rowOff>
    </xdr:to>
    <xdr:cxnSp macro="">
      <xdr:nvCxnSpPr>
        <xdr:cNvPr id="47" name="AutoShape 21"/>
        <xdr:cNvCxnSpPr>
          <a:cxnSpLocks noChangeShapeType="1"/>
        </xdr:cNvCxnSpPr>
      </xdr:nvCxnSpPr>
      <xdr:spPr bwMode="auto">
        <a:xfrm>
          <a:off x="2638425" y="6183679"/>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209550</xdr:colOff>
      <xdr:row>36</xdr:row>
      <xdr:rowOff>174098</xdr:rowOff>
    </xdr:from>
    <xdr:to>
      <xdr:col>5</xdr:col>
      <xdr:colOff>114300</xdr:colOff>
      <xdr:row>36</xdr:row>
      <xdr:rowOff>174098</xdr:rowOff>
    </xdr:to>
    <xdr:cxnSp macro="">
      <xdr:nvCxnSpPr>
        <xdr:cNvPr id="48" name="AutoShape 21"/>
        <xdr:cNvCxnSpPr>
          <a:cxnSpLocks noChangeShapeType="1"/>
        </xdr:cNvCxnSpPr>
      </xdr:nvCxnSpPr>
      <xdr:spPr bwMode="auto">
        <a:xfrm>
          <a:off x="2647950" y="7032098"/>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16942</xdr:colOff>
      <xdr:row>18</xdr:row>
      <xdr:rowOff>180589</xdr:rowOff>
    </xdr:from>
    <xdr:to>
      <xdr:col>10</xdr:col>
      <xdr:colOff>350317</xdr:colOff>
      <xdr:row>26</xdr:row>
      <xdr:rowOff>66675</xdr:rowOff>
    </xdr:to>
    <xdr:sp macro="" textlink="">
      <xdr:nvSpPr>
        <xdr:cNvPr id="49" name="AutoShape 31"/>
        <xdr:cNvSpPr>
          <a:spLocks noChangeArrowheads="1"/>
        </xdr:cNvSpPr>
      </xdr:nvSpPr>
      <xdr:spPr bwMode="auto">
        <a:xfrm>
          <a:off x="6065317" y="3609589"/>
          <a:ext cx="333375" cy="1410086"/>
        </a:xfrm>
        <a:prstGeom prst="downArrow">
          <a:avLst>
            <a:gd name="adj1" fmla="val 21800"/>
            <a:gd name="adj2" fmla="val 45644"/>
          </a:avLst>
        </a:prstGeom>
        <a:solidFill>
          <a:schemeClr val="accent5">
            <a:lumMod val="75000"/>
          </a:schemeClr>
        </a:solidFill>
        <a:ln w="9525">
          <a:noFill/>
          <a:miter lim="800000"/>
          <a:headEnd/>
          <a:tailEnd/>
        </a:ln>
      </xdr:spPr>
    </xdr:sp>
    <xdr:clientData/>
  </xdr:twoCellAnchor>
  <xdr:twoCellAnchor>
    <xdr:from>
      <xdr:col>10</xdr:col>
      <xdr:colOff>488950</xdr:colOff>
      <xdr:row>42</xdr:row>
      <xdr:rowOff>0</xdr:rowOff>
    </xdr:from>
    <xdr:to>
      <xdr:col>11</xdr:col>
      <xdr:colOff>342900</xdr:colOff>
      <xdr:row>42</xdr:row>
      <xdr:rowOff>0</xdr:rowOff>
    </xdr:to>
    <xdr:cxnSp macro="">
      <xdr:nvCxnSpPr>
        <xdr:cNvPr id="50" name="AutoShape 21"/>
        <xdr:cNvCxnSpPr>
          <a:cxnSpLocks noChangeShapeType="1"/>
        </xdr:cNvCxnSpPr>
      </xdr:nvCxnSpPr>
      <xdr:spPr bwMode="auto">
        <a:xfrm>
          <a:off x="6537325" y="800100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0</xdr:col>
      <xdr:colOff>82550</xdr:colOff>
      <xdr:row>25</xdr:row>
      <xdr:rowOff>66675</xdr:rowOff>
    </xdr:from>
    <xdr:to>
      <xdr:col>1</xdr:col>
      <xdr:colOff>387350</xdr:colOff>
      <xdr:row>26</xdr:row>
      <xdr:rowOff>123825</xdr:rowOff>
    </xdr:to>
    <xdr:sp macro="" textlink="">
      <xdr:nvSpPr>
        <xdr:cNvPr id="51" name="Text Box 11"/>
        <xdr:cNvSpPr txBox="1">
          <a:spLocks noChangeArrowheads="1"/>
        </xdr:cNvSpPr>
      </xdr:nvSpPr>
      <xdr:spPr bwMode="auto">
        <a:xfrm>
          <a:off x="82550" y="4829175"/>
          <a:ext cx="914400" cy="24765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Reporting</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2</xdr:col>
      <xdr:colOff>247650</xdr:colOff>
      <xdr:row>18</xdr:row>
      <xdr:rowOff>176213</xdr:rowOff>
    </xdr:from>
    <xdr:to>
      <xdr:col>5</xdr:col>
      <xdr:colOff>404813</xdr:colOff>
      <xdr:row>23</xdr:row>
      <xdr:rowOff>147638</xdr:rowOff>
    </xdr:to>
    <xdr:sp macro="" textlink="">
      <xdr:nvSpPr>
        <xdr:cNvPr id="52" name="Bent Arrow 51"/>
        <xdr:cNvSpPr/>
      </xdr:nvSpPr>
      <xdr:spPr>
        <a:xfrm rot="5400000" flipH="1">
          <a:off x="1974056" y="3098007"/>
          <a:ext cx="923925" cy="1938338"/>
        </a:xfrm>
        <a:prstGeom prst="bentArrow">
          <a:avLst>
            <a:gd name="adj1" fmla="val 13659"/>
            <a:gd name="adj2" fmla="val 14175"/>
            <a:gd name="adj3" fmla="val 25000"/>
            <a:gd name="adj4" fmla="val 43750"/>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12</xdr:col>
      <xdr:colOff>56357</xdr:colOff>
      <xdr:row>29</xdr:row>
      <xdr:rowOff>124619</xdr:rowOff>
    </xdr:from>
    <xdr:to>
      <xdr:col>12</xdr:col>
      <xdr:colOff>57945</xdr:colOff>
      <xdr:row>30</xdr:row>
      <xdr:rowOff>153194</xdr:rowOff>
    </xdr:to>
    <xdr:cxnSp macro="">
      <xdr:nvCxnSpPr>
        <xdr:cNvPr id="53" name="AutoShape 21"/>
        <xdr:cNvCxnSpPr>
          <a:cxnSpLocks noChangeShapeType="1"/>
        </xdr:cNvCxnSpPr>
      </xdr:nvCxnSpPr>
      <xdr:spPr bwMode="auto">
        <a:xfrm rot="5400000">
          <a:off x="7072313" y="5757863"/>
          <a:ext cx="219075" cy="1588"/>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504032</xdr:colOff>
      <xdr:row>28</xdr:row>
      <xdr:rowOff>10320</xdr:rowOff>
    </xdr:from>
    <xdr:to>
      <xdr:col>6</xdr:col>
      <xdr:colOff>505620</xdr:colOff>
      <xdr:row>29</xdr:row>
      <xdr:rowOff>38895</xdr:rowOff>
    </xdr:to>
    <xdr:cxnSp macro="">
      <xdr:nvCxnSpPr>
        <xdr:cNvPr id="54" name="AutoShape 21"/>
        <xdr:cNvCxnSpPr>
          <a:cxnSpLocks noChangeShapeType="1"/>
        </xdr:cNvCxnSpPr>
      </xdr:nvCxnSpPr>
      <xdr:spPr bwMode="auto">
        <a:xfrm rot="5400000">
          <a:off x="4005263" y="5453064"/>
          <a:ext cx="219075" cy="1588"/>
        </a:xfrm>
        <a:prstGeom prst="straightConnector1">
          <a:avLst/>
        </a:prstGeom>
        <a:noFill/>
        <a:ln w="9525">
          <a:solidFill>
            <a:srgbClr val="7F7F7F"/>
          </a:solidFill>
          <a:prstDash val="sysDot"/>
          <a:round/>
          <a:headEnd/>
          <a:tailEnd type="triangle" w="med" len="med"/>
        </a:ln>
      </xdr:spPr>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8283</xdr:colOff>
      <xdr:row>0</xdr:row>
      <xdr:rowOff>8281</xdr:rowOff>
    </xdr:from>
    <xdr:to>
      <xdr:col>1</xdr:col>
      <xdr:colOff>390558</xdr:colOff>
      <xdr:row>2</xdr:row>
      <xdr:rowOff>169333</xdr:rowOff>
    </xdr:to>
    <xdr:sp macro="" textlink="">
      <xdr:nvSpPr>
        <xdr:cNvPr id="10" name="AutoShape 9"/>
        <xdr:cNvSpPr>
          <a:spLocks noChangeArrowheads="1"/>
        </xdr:cNvSpPr>
      </xdr:nvSpPr>
      <xdr:spPr bwMode="auto">
        <a:xfrm rot="16200000">
          <a:off x="-34564" y="51128"/>
          <a:ext cx="552635" cy="466942"/>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34</xdr:col>
      <xdr:colOff>70815</xdr:colOff>
      <xdr:row>42</xdr:row>
      <xdr:rowOff>13672</xdr:rowOff>
    </xdr:from>
    <xdr:to>
      <xdr:col>37</xdr:col>
      <xdr:colOff>4140</xdr:colOff>
      <xdr:row>44</xdr:row>
      <xdr:rowOff>156544</xdr:rowOff>
    </xdr:to>
    <xdr:sp macro="" textlink="">
      <xdr:nvSpPr>
        <xdr:cNvPr id="11" name="AutoShape 9"/>
        <xdr:cNvSpPr>
          <a:spLocks noChangeArrowheads="1"/>
        </xdr:cNvSpPr>
      </xdr:nvSpPr>
      <xdr:spPr bwMode="auto">
        <a:xfrm rot="5400000">
          <a:off x="12015167" y="9786320"/>
          <a:ext cx="583404" cy="492919"/>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12424</xdr:colOff>
      <xdr:row>85</xdr:row>
      <xdr:rowOff>9525</xdr:rowOff>
    </xdr:from>
    <xdr:to>
      <xdr:col>1</xdr:col>
      <xdr:colOff>394699</xdr:colOff>
      <xdr:row>88</xdr:row>
      <xdr:rowOff>2</xdr:rowOff>
    </xdr:to>
    <xdr:sp macro="" textlink="">
      <xdr:nvSpPr>
        <xdr:cNvPr id="13" name="AutoShape 9"/>
        <xdr:cNvSpPr>
          <a:spLocks noChangeArrowheads="1"/>
        </xdr:cNvSpPr>
      </xdr:nvSpPr>
      <xdr:spPr bwMode="auto">
        <a:xfrm rot="16200000">
          <a:off x="-44956" y="16436916"/>
          <a:ext cx="583625" cy="468866"/>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47626</xdr:colOff>
      <xdr:row>128</xdr:row>
      <xdr:rowOff>47625</xdr:rowOff>
    </xdr:from>
    <xdr:to>
      <xdr:col>1</xdr:col>
      <xdr:colOff>276226</xdr:colOff>
      <xdr:row>128</xdr:row>
      <xdr:rowOff>295275</xdr:rowOff>
    </xdr:to>
    <xdr:pic>
      <xdr:nvPicPr>
        <xdr:cNvPr id="15" name="Picture 14" descr="coat of arms.bmp"/>
        <xdr:cNvPicPr/>
      </xdr:nvPicPr>
      <xdr:blipFill>
        <a:blip xmlns:r="http://schemas.openxmlformats.org/officeDocument/2006/relationships" r:embed="rId1" cstate="print"/>
        <a:stretch>
          <a:fillRect/>
        </a:stretch>
      </xdr:blipFill>
      <xdr:spPr>
        <a:xfrm>
          <a:off x="114301" y="37471350"/>
          <a:ext cx="228600" cy="247650"/>
        </a:xfrm>
        <a:prstGeom prst="rect">
          <a:avLst/>
        </a:prstGeom>
      </xdr:spPr>
    </xdr:pic>
    <xdr:clientData/>
  </xdr:twoCellAnchor>
  <xdr:twoCellAnchor editAs="oneCell">
    <xdr:from>
      <xdr:col>0</xdr:col>
      <xdr:colOff>54562</xdr:colOff>
      <xdr:row>40</xdr:row>
      <xdr:rowOff>24122</xdr:rowOff>
    </xdr:from>
    <xdr:to>
      <xdr:col>1</xdr:col>
      <xdr:colOff>273326</xdr:colOff>
      <xdr:row>40</xdr:row>
      <xdr:rowOff>323021</xdr:rowOff>
    </xdr:to>
    <xdr:pic>
      <xdr:nvPicPr>
        <xdr:cNvPr id="16" name="Picture 15" descr="coat of arms.bmp"/>
        <xdr:cNvPicPr/>
      </xdr:nvPicPr>
      <xdr:blipFill>
        <a:blip xmlns:r="http://schemas.openxmlformats.org/officeDocument/2006/relationships" r:embed="rId1" cstate="print"/>
        <a:stretch>
          <a:fillRect/>
        </a:stretch>
      </xdr:blipFill>
      <xdr:spPr>
        <a:xfrm>
          <a:off x="54562" y="9234383"/>
          <a:ext cx="285025" cy="298899"/>
        </a:xfrm>
        <a:prstGeom prst="rect">
          <a:avLst/>
        </a:prstGeom>
      </xdr:spPr>
    </xdr:pic>
    <xdr:clientData/>
  </xdr:twoCellAnchor>
  <xdr:twoCellAnchor editAs="oneCell">
    <xdr:from>
      <xdr:col>1</xdr:col>
      <xdr:colOff>0</xdr:colOff>
      <xdr:row>83</xdr:row>
      <xdr:rowOff>19050</xdr:rowOff>
    </xdr:from>
    <xdr:to>
      <xdr:col>1</xdr:col>
      <xdr:colOff>276225</xdr:colOff>
      <xdr:row>83</xdr:row>
      <xdr:rowOff>361950</xdr:rowOff>
    </xdr:to>
    <xdr:pic>
      <xdr:nvPicPr>
        <xdr:cNvPr id="17" name="Picture 16" descr="coat of arms.bmp"/>
        <xdr:cNvPicPr/>
      </xdr:nvPicPr>
      <xdr:blipFill>
        <a:blip xmlns:r="http://schemas.openxmlformats.org/officeDocument/2006/relationships" r:embed="rId1" cstate="print"/>
        <a:stretch>
          <a:fillRect/>
        </a:stretch>
      </xdr:blipFill>
      <xdr:spPr>
        <a:xfrm>
          <a:off x="85725" y="16173450"/>
          <a:ext cx="276225" cy="342900"/>
        </a:xfrm>
        <a:prstGeom prst="rect">
          <a:avLst/>
        </a:prstGeom>
      </xdr:spPr>
    </xdr:pic>
    <xdr:clientData/>
  </xdr:twoCellAnchor>
  <xdr:twoCellAnchor editAs="oneCell">
    <xdr:from>
      <xdr:col>1</xdr:col>
      <xdr:colOff>323850</xdr:colOff>
      <xdr:row>83</xdr:row>
      <xdr:rowOff>57151</xdr:rowOff>
    </xdr:from>
    <xdr:to>
      <xdr:col>2</xdr:col>
      <xdr:colOff>325079</xdr:colOff>
      <xdr:row>83</xdr:row>
      <xdr:rowOff>323851</xdr:rowOff>
    </xdr:to>
    <xdr:pic>
      <xdr:nvPicPr>
        <xdr:cNvPr id="2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5" y="16211551"/>
          <a:ext cx="610829" cy="266700"/>
        </a:xfrm>
        <a:prstGeom prst="rect">
          <a:avLst/>
        </a:prstGeom>
        <a:noFill/>
        <a:ln w="9525">
          <a:noFill/>
          <a:miter lim="800000"/>
          <a:headEnd/>
          <a:tailEnd/>
        </a:ln>
      </xdr:spPr>
    </xdr:pic>
    <xdr:clientData/>
  </xdr:twoCellAnchor>
  <xdr:twoCellAnchor editAs="oneCell">
    <xdr:from>
      <xdr:col>1</xdr:col>
      <xdr:colOff>342901</xdr:colOff>
      <xdr:row>128</xdr:row>
      <xdr:rowOff>57151</xdr:rowOff>
    </xdr:from>
    <xdr:to>
      <xdr:col>2</xdr:col>
      <xdr:colOff>285750</xdr:colOff>
      <xdr:row>128</xdr:row>
      <xdr:rowOff>298361</xdr:rowOff>
    </xdr:to>
    <xdr:pic>
      <xdr:nvPicPr>
        <xdr:cNvPr id="2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9576" y="37480876"/>
          <a:ext cx="552449" cy="241210"/>
        </a:xfrm>
        <a:prstGeom prst="rect">
          <a:avLst/>
        </a:prstGeom>
        <a:noFill/>
        <a:ln w="9525">
          <a:noFill/>
          <a:miter lim="800000"/>
          <a:headEnd/>
          <a:tailEnd/>
        </a:ln>
      </xdr:spPr>
    </xdr:pic>
    <xdr:clientData/>
  </xdr:twoCellAnchor>
  <xdr:twoCellAnchor editAs="oneCell">
    <xdr:from>
      <xdr:col>1</xdr:col>
      <xdr:colOff>302730</xdr:colOff>
      <xdr:row>40</xdr:row>
      <xdr:rowOff>40586</xdr:rowOff>
    </xdr:from>
    <xdr:to>
      <xdr:col>2</xdr:col>
      <xdr:colOff>246040</xdr:colOff>
      <xdr:row>40</xdr:row>
      <xdr:rowOff>281609</xdr:rowOff>
    </xdr:to>
    <xdr:pic>
      <xdr:nvPicPr>
        <xdr:cNvPr id="2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68991" y="9250847"/>
          <a:ext cx="556223" cy="241023"/>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38099</xdr:colOff>
      <xdr:row>79</xdr:row>
      <xdr:rowOff>34636</xdr:rowOff>
    </xdr:from>
    <xdr:to>
      <xdr:col>1</xdr:col>
      <xdr:colOff>259773</xdr:colOff>
      <xdr:row>79</xdr:row>
      <xdr:rowOff>313698</xdr:rowOff>
    </xdr:to>
    <xdr:pic>
      <xdr:nvPicPr>
        <xdr:cNvPr id="1107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4690" y="7620000"/>
          <a:ext cx="221674" cy="279062"/>
        </a:xfrm>
        <a:prstGeom prst="rect">
          <a:avLst/>
        </a:prstGeom>
        <a:noFill/>
        <a:ln w="9525">
          <a:noFill/>
          <a:miter lim="800000"/>
          <a:headEnd/>
          <a:tailEnd/>
        </a:ln>
      </xdr:spPr>
    </xdr:pic>
    <xdr:clientData/>
  </xdr:twoCellAnchor>
  <xdr:twoCellAnchor>
    <xdr:from>
      <xdr:col>0</xdr:col>
      <xdr:colOff>6162</xdr:colOff>
      <xdr:row>40</xdr:row>
      <xdr:rowOff>28576</xdr:rowOff>
    </xdr:from>
    <xdr:to>
      <xdr:col>1</xdr:col>
      <xdr:colOff>400052</xdr:colOff>
      <xdr:row>43</xdr:row>
      <xdr:rowOff>2</xdr:rowOff>
    </xdr:to>
    <xdr:sp macro="" textlink="">
      <xdr:nvSpPr>
        <xdr:cNvPr id="17" name="AutoShape 9"/>
        <xdr:cNvSpPr>
          <a:spLocks noChangeArrowheads="1"/>
        </xdr:cNvSpPr>
      </xdr:nvSpPr>
      <xdr:spPr bwMode="auto">
        <a:xfrm rot="16200000">
          <a:off x="-35018" y="8470806"/>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29</xdr:col>
      <xdr:colOff>112569</xdr:colOff>
      <xdr:row>81</xdr:row>
      <xdr:rowOff>17320</xdr:rowOff>
    </xdr:from>
    <xdr:to>
      <xdr:col>31</xdr:col>
      <xdr:colOff>51089</xdr:colOff>
      <xdr:row>83</xdr:row>
      <xdr:rowOff>156728</xdr:rowOff>
    </xdr:to>
    <xdr:sp macro="" textlink="">
      <xdr:nvSpPr>
        <xdr:cNvPr id="11" name="AutoShape 9"/>
        <xdr:cNvSpPr>
          <a:spLocks noChangeArrowheads="1"/>
        </xdr:cNvSpPr>
      </xdr:nvSpPr>
      <xdr:spPr bwMode="auto">
        <a:xfrm rot="5400000">
          <a:off x="9034898" y="7910945"/>
          <a:ext cx="581022" cy="46672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117</xdr:row>
      <xdr:rowOff>34636</xdr:rowOff>
    </xdr:from>
    <xdr:to>
      <xdr:col>1</xdr:col>
      <xdr:colOff>259773</xdr:colOff>
      <xdr:row>117</xdr:row>
      <xdr:rowOff>355022</xdr:rowOff>
    </xdr:to>
    <xdr:pic>
      <xdr:nvPicPr>
        <xdr:cNvPr id="31" name="Picture 30" descr="coat of arms.bmp"/>
        <xdr:cNvPicPr/>
      </xdr:nvPicPr>
      <xdr:blipFill>
        <a:blip xmlns:r="http://schemas.openxmlformats.org/officeDocument/2006/relationships" r:embed="rId2" cstate="print"/>
        <a:stretch>
          <a:fillRect/>
        </a:stretch>
      </xdr:blipFill>
      <xdr:spPr>
        <a:xfrm>
          <a:off x="86591" y="15369886"/>
          <a:ext cx="259773" cy="320386"/>
        </a:xfrm>
        <a:prstGeom prst="rect">
          <a:avLst/>
        </a:prstGeom>
      </xdr:spPr>
    </xdr:pic>
    <xdr:clientData/>
  </xdr:twoCellAnchor>
  <xdr:twoCellAnchor editAs="oneCell">
    <xdr:from>
      <xdr:col>1</xdr:col>
      <xdr:colOff>35019</xdr:colOff>
      <xdr:row>158</xdr:row>
      <xdr:rowOff>24513</xdr:rowOff>
    </xdr:from>
    <xdr:to>
      <xdr:col>1</xdr:col>
      <xdr:colOff>285050</xdr:colOff>
      <xdr:row>158</xdr:row>
      <xdr:rowOff>288852</xdr:rowOff>
    </xdr:to>
    <xdr:pic>
      <xdr:nvPicPr>
        <xdr:cNvPr id="35" name="Picture 34" descr="coat of arms.bmp"/>
        <xdr:cNvPicPr/>
      </xdr:nvPicPr>
      <xdr:blipFill>
        <a:blip xmlns:r="http://schemas.openxmlformats.org/officeDocument/2006/relationships" r:embed="rId2" cstate="print"/>
        <a:stretch>
          <a:fillRect/>
        </a:stretch>
      </xdr:blipFill>
      <xdr:spPr>
        <a:xfrm>
          <a:off x="124666" y="33373219"/>
          <a:ext cx="250031" cy="264339"/>
        </a:xfrm>
        <a:prstGeom prst="rect">
          <a:avLst/>
        </a:prstGeom>
      </xdr:spPr>
    </xdr:pic>
    <xdr:clientData/>
  </xdr:twoCellAnchor>
  <xdr:twoCellAnchor editAs="oneCell">
    <xdr:from>
      <xdr:col>1</xdr:col>
      <xdr:colOff>374887</xdr:colOff>
      <xdr:row>158</xdr:row>
      <xdr:rowOff>49407</xdr:rowOff>
    </xdr:from>
    <xdr:to>
      <xdr:col>2</xdr:col>
      <xdr:colOff>149751</xdr:colOff>
      <xdr:row>158</xdr:row>
      <xdr:rowOff>301337</xdr:rowOff>
    </xdr:to>
    <xdr:pic>
      <xdr:nvPicPr>
        <xdr:cNvPr id="36" name="Picture 43" descr="SALGA.jpg"/>
        <xdr:cNvPicPr>
          <a:picLocks noChangeAspect="1"/>
        </xdr:cNvPicPr>
      </xdr:nvPicPr>
      <xdr:blipFill>
        <a:blip xmlns:r="http://schemas.openxmlformats.org/officeDocument/2006/relationships" r:embed="rId3" cstate="print"/>
        <a:srcRect/>
        <a:stretch>
          <a:fillRect/>
        </a:stretch>
      </xdr:blipFill>
      <xdr:spPr bwMode="auto">
        <a:xfrm>
          <a:off x="464534" y="33398113"/>
          <a:ext cx="570482" cy="251930"/>
        </a:xfrm>
        <a:prstGeom prst="rect">
          <a:avLst/>
        </a:prstGeom>
        <a:noFill/>
        <a:ln w="9525">
          <a:noFill/>
          <a:miter lim="800000"/>
          <a:headEnd/>
          <a:tailEnd/>
        </a:ln>
      </xdr:spPr>
    </xdr:pic>
    <xdr:clientData/>
  </xdr:twoCellAnchor>
  <xdr:twoCellAnchor editAs="oneCell">
    <xdr:from>
      <xdr:col>1</xdr:col>
      <xdr:colOff>355023</xdr:colOff>
      <xdr:row>117</xdr:row>
      <xdr:rowOff>95250</xdr:rowOff>
    </xdr:from>
    <xdr:to>
      <xdr:col>2</xdr:col>
      <xdr:colOff>129887</xdr:colOff>
      <xdr:row>117</xdr:row>
      <xdr:rowOff>344778</xdr:rowOff>
    </xdr:to>
    <xdr:pic>
      <xdr:nvPicPr>
        <xdr:cNvPr id="4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41614" y="15430500"/>
          <a:ext cx="571500" cy="249528"/>
        </a:xfrm>
        <a:prstGeom prst="rect">
          <a:avLst/>
        </a:prstGeom>
        <a:noFill/>
        <a:ln w="9525">
          <a:noFill/>
          <a:miter lim="800000"/>
          <a:headEnd/>
          <a:tailEnd/>
        </a:ln>
      </xdr:spPr>
    </xdr:pic>
    <xdr:clientData/>
  </xdr:twoCellAnchor>
  <xdr:twoCellAnchor editAs="oneCell">
    <xdr:from>
      <xdr:col>1</xdr:col>
      <xdr:colOff>320386</xdr:colOff>
      <xdr:row>79</xdr:row>
      <xdr:rowOff>43295</xdr:rowOff>
    </xdr:from>
    <xdr:to>
      <xdr:col>2</xdr:col>
      <xdr:colOff>95250</xdr:colOff>
      <xdr:row>79</xdr:row>
      <xdr:rowOff>292823</xdr:rowOff>
    </xdr:to>
    <xdr:pic>
      <xdr:nvPicPr>
        <xdr:cNvPr id="4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6977" y="7628659"/>
          <a:ext cx="571500" cy="249528"/>
        </a:xfrm>
        <a:prstGeom prst="rect">
          <a:avLst/>
        </a:prstGeom>
        <a:noFill/>
        <a:ln w="9525">
          <a:noFill/>
          <a:miter lim="800000"/>
          <a:headEnd/>
          <a:tailEnd/>
        </a:ln>
      </xdr:spPr>
    </xdr:pic>
    <xdr:clientData/>
  </xdr:twoCellAnchor>
  <xdr:twoCellAnchor>
    <xdr:from>
      <xdr:col>1</xdr:col>
      <xdr:colOff>38099</xdr:colOff>
      <xdr:row>38</xdr:row>
      <xdr:rowOff>34636</xdr:rowOff>
    </xdr:from>
    <xdr:to>
      <xdr:col>1</xdr:col>
      <xdr:colOff>259773</xdr:colOff>
      <xdr:row>38</xdr:row>
      <xdr:rowOff>313698</xdr:rowOff>
    </xdr:to>
    <xdr:pic>
      <xdr:nvPicPr>
        <xdr:cNvPr id="1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1443" y="12786230"/>
          <a:ext cx="221674" cy="279062"/>
        </a:xfrm>
        <a:prstGeom prst="rect">
          <a:avLst/>
        </a:prstGeom>
        <a:noFill/>
        <a:ln w="9525">
          <a:noFill/>
          <a:miter lim="800000"/>
          <a:headEnd/>
          <a:tailEnd/>
        </a:ln>
      </xdr:spPr>
    </xdr:pic>
    <xdr:clientData/>
  </xdr:twoCellAnchor>
  <xdr:twoCellAnchor editAs="oneCell">
    <xdr:from>
      <xdr:col>1</xdr:col>
      <xdr:colOff>320386</xdr:colOff>
      <xdr:row>38</xdr:row>
      <xdr:rowOff>43295</xdr:rowOff>
    </xdr:from>
    <xdr:to>
      <xdr:col>2</xdr:col>
      <xdr:colOff>95250</xdr:colOff>
      <xdr:row>38</xdr:row>
      <xdr:rowOff>292823</xdr:rowOff>
    </xdr:to>
    <xdr:pic>
      <xdr:nvPicPr>
        <xdr:cNvPr id="2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3730" y="12794889"/>
          <a:ext cx="572583" cy="249528"/>
        </a:xfrm>
        <a:prstGeom prst="rect">
          <a:avLst/>
        </a:prstGeom>
        <a:noFill/>
        <a:ln w="9525">
          <a:noFill/>
          <a:miter lim="800000"/>
          <a:headEnd/>
          <a:tailEnd/>
        </a:ln>
      </xdr:spPr>
    </xdr:pic>
    <xdr:clientData/>
  </xdr:twoCellAnchor>
  <xdr:twoCellAnchor>
    <xdr:from>
      <xdr:col>29</xdr:col>
      <xdr:colOff>83434</xdr:colOff>
      <xdr:row>0</xdr:row>
      <xdr:rowOff>0</xdr:rowOff>
    </xdr:from>
    <xdr:to>
      <xdr:col>31</xdr:col>
      <xdr:colOff>19713</xdr:colOff>
      <xdr:row>2</xdr:row>
      <xdr:rowOff>184231</xdr:rowOff>
    </xdr:to>
    <xdr:sp macro="" textlink="">
      <xdr:nvSpPr>
        <xdr:cNvPr id="21" name="AutoShape 9"/>
        <xdr:cNvSpPr>
          <a:spLocks noChangeArrowheads="1"/>
        </xdr:cNvSpPr>
      </xdr:nvSpPr>
      <xdr:spPr bwMode="auto">
        <a:xfrm rot="5400000">
          <a:off x="9979758" y="38251"/>
          <a:ext cx="546181" cy="469679"/>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38101</xdr:colOff>
      <xdr:row>119</xdr:row>
      <xdr:rowOff>28574</xdr:rowOff>
    </xdr:from>
    <xdr:to>
      <xdr:col>1</xdr:col>
      <xdr:colOff>431991</xdr:colOff>
      <xdr:row>122</xdr:row>
      <xdr:rowOff>19050</xdr:rowOff>
    </xdr:to>
    <xdr:sp macro="" textlink="">
      <xdr:nvSpPr>
        <xdr:cNvPr id="14" name="AutoShape 9"/>
        <xdr:cNvSpPr>
          <a:spLocks noChangeArrowheads="1"/>
        </xdr:cNvSpPr>
      </xdr:nvSpPr>
      <xdr:spPr bwMode="auto">
        <a:xfrm rot="16200000">
          <a:off x="-3079" y="24653779"/>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76200</xdr:colOff>
      <xdr:row>4</xdr:row>
      <xdr:rowOff>295275</xdr:rowOff>
    </xdr:from>
    <xdr:to>
      <xdr:col>1</xdr:col>
      <xdr:colOff>381000</xdr:colOff>
      <xdr:row>4</xdr:row>
      <xdr:rowOff>666750</xdr:rowOff>
    </xdr:to>
    <xdr:pic>
      <xdr:nvPicPr>
        <xdr:cNvPr id="116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1000125"/>
          <a:ext cx="304800" cy="0"/>
        </a:xfrm>
        <a:prstGeom prst="rect">
          <a:avLst/>
        </a:prstGeom>
        <a:noFill/>
        <a:ln w="9525">
          <a:noFill/>
          <a:miter lim="800000"/>
          <a:headEnd/>
          <a:tailEnd/>
        </a:ln>
      </xdr:spPr>
    </xdr:pic>
    <xdr:clientData/>
  </xdr:twoCellAnchor>
  <xdr:twoCellAnchor>
    <xdr:from>
      <xdr:col>1</xdr:col>
      <xdr:colOff>76200</xdr:colOff>
      <xdr:row>37</xdr:row>
      <xdr:rowOff>295275</xdr:rowOff>
    </xdr:from>
    <xdr:to>
      <xdr:col>1</xdr:col>
      <xdr:colOff>381000</xdr:colOff>
      <xdr:row>37</xdr:row>
      <xdr:rowOff>666750</xdr:rowOff>
    </xdr:to>
    <xdr:pic>
      <xdr:nvPicPr>
        <xdr:cNvPr id="11676" name="Picture 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61925" y="8420100"/>
          <a:ext cx="304800" cy="0"/>
        </a:xfrm>
        <a:prstGeom prst="rect">
          <a:avLst/>
        </a:prstGeom>
        <a:noFill/>
        <a:ln w="9525">
          <a:noFill/>
          <a:miter lim="800000"/>
          <a:headEnd/>
          <a:tailEnd/>
        </a:ln>
      </xdr:spPr>
    </xdr:pic>
    <xdr:clientData/>
  </xdr:twoCellAnchor>
  <xdr:twoCellAnchor>
    <xdr:from>
      <xdr:col>21</xdr:col>
      <xdr:colOff>133350</xdr:colOff>
      <xdr:row>0</xdr:row>
      <xdr:rowOff>19050</xdr:rowOff>
    </xdr:from>
    <xdr:to>
      <xdr:col>23</xdr:col>
      <xdr:colOff>38100</xdr:colOff>
      <xdr:row>3</xdr:row>
      <xdr:rowOff>0</xdr:rowOff>
    </xdr:to>
    <xdr:sp macro="" textlink="">
      <xdr:nvSpPr>
        <xdr:cNvPr id="8" name="AutoShape 9"/>
        <xdr:cNvSpPr>
          <a:spLocks noChangeArrowheads="1"/>
        </xdr:cNvSpPr>
      </xdr:nvSpPr>
      <xdr:spPr bwMode="auto">
        <a:xfrm rot="5400000">
          <a:off x="8810625" y="104775"/>
          <a:ext cx="600075" cy="428625"/>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1</xdr:col>
      <xdr:colOff>0</xdr:colOff>
      <xdr:row>33</xdr:row>
      <xdr:rowOff>19054</xdr:rowOff>
    </xdr:from>
    <xdr:to>
      <xdr:col>1</xdr:col>
      <xdr:colOff>561976</xdr:colOff>
      <xdr:row>35</xdr:row>
      <xdr:rowOff>180980</xdr:rowOff>
    </xdr:to>
    <xdr:sp macro="" textlink="">
      <xdr:nvSpPr>
        <xdr:cNvPr id="9" name="AutoShape 9"/>
        <xdr:cNvSpPr>
          <a:spLocks noChangeArrowheads="1"/>
        </xdr:cNvSpPr>
      </xdr:nvSpPr>
      <xdr:spPr bwMode="auto">
        <a:xfrm rot="16200000">
          <a:off x="33337" y="7415217"/>
          <a:ext cx="590551" cy="561976"/>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64</xdr:row>
      <xdr:rowOff>38100</xdr:rowOff>
    </xdr:from>
    <xdr:to>
      <xdr:col>1</xdr:col>
      <xdr:colOff>238125</xdr:colOff>
      <xdr:row>64</xdr:row>
      <xdr:rowOff>352425</xdr:rowOff>
    </xdr:to>
    <xdr:pic>
      <xdr:nvPicPr>
        <xdr:cNvPr id="10" name="Picture 9" descr="coat of arms.bmp"/>
        <xdr:cNvPicPr/>
      </xdr:nvPicPr>
      <xdr:blipFill>
        <a:blip xmlns:r="http://schemas.openxmlformats.org/officeDocument/2006/relationships" r:embed="rId2" cstate="print"/>
        <a:stretch>
          <a:fillRect/>
        </a:stretch>
      </xdr:blipFill>
      <xdr:spPr>
        <a:xfrm>
          <a:off x="104775" y="13496925"/>
          <a:ext cx="219075" cy="314325"/>
        </a:xfrm>
        <a:prstGeom prst="rect">
          <a:avLst/>
        </a:prstGeom>
      </xdr:spPr>
    </xdr:pic>
    <xdr:clientData/>
  </xdr:twoCellAnchor>
  <xdr:twoCellAnchor editAs="oneCell">
    <xdr:from>
      <xdr:col>1</xdr:col>
      <xdr:colOff>9525</xdr:colOff>
      <xdr:row>31</xdr:row>
      <xdr:rowOff>28575</xdr:rowOff>
    </xdr:from>
    <xdr:to>
      <xdr:col>1</xdr:col>
      <xdr:colOff>228600</xdr:colOff>
      <xdr:row>31</xdr:row>
      <xdr:rowOff>342900</xdr:rowOff>
    </xdr:to>
    <xdr:pic>
      <xdr:nvPicPr>
        <xdr:cNvPr id="11" name="Picture 10" descr="coat of arms.bmp"/>
        <xdr:cNvPicPr/>
      </xdr:nvPicPr>
      <xdr:blipFill>
        <a:blip xmlns:r="http://schemas.openxmlformats.org/officeDocument/2006/relationships" r:embed="rId2" cstate="print"/>
        <a:stretch>
          <a:fillRect/>
        </a:stretch>
      </xdr:blipFill>
      <xdr:spPr>
        <a:xfrm>
          <a:off x="95250" y="7210425"/>
          <a:ext cx="219075" cy="314325"/>
        </a:xfrm>
        <a:prstGeom prst="rect">
          <a:avLst/>
        </a:prstGeom>
      </xdr:spPr>
    </xdr:pic>
    <xdr:clientData/>
  </xdr:twoCellAnchor>
  <xdr:twoCellAnchor editAs="oneCell">
    <xdr:from>
      <xdr:col>1</xdr:col>
      <xdr:colOff>333376</xdr:colOff>
      <xdr:row>64</xdr:row>
      <xdr:rowOff>76201</xdr:rowOff>
    </xdr:from>
    <xdr:to>
      <xdr:col>2</xdr:col>
      <xdr:colOff>290974</xdr:colOff>
      <xdr:row>64</xdr:row>
      <xdr:rowOff>323851</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19101" y="14716126"/>
          <a:ext cx="567198" cy="247650"/>
        </a:xfrm>
        <a:prstGeom prst="rect">
          <a:avLst/>
        </a:prstGeom>
        <a:noFill/>
        <a:ln w="9525">
          <a:noFill/>
          <a:miter lim="800000"/>
          <a:headEnd/>
          <a:tailEnd/>
        </a:ln>
      </xdr:spPr>
    </xdr:pic>
    <xdr:clientData/>
  </xdr:twoCellAnchor>
  <xdr:twoCellAnchor editAs="oneCell">
    <xdr:from>
      <xdr:col>1</xdr:col>
      <xdr:colOff>342901</xdr:colOff>
      <xdr:row>31</xdr:row>
      <xdr:rowOff>57151</xdr:rowOff>
    </xdr:from>
    <xdr:to>
      <xdr:col>2</xdr:col>
      <xdr:colOff>300497</xdr:colOff>
      <xdr:row>31</xdr:row>
      <xdr:rowOff>304800</xdr:rowOff>
    </xdr:to>
    <xdr:pic>
      <xdr:nvPicPr>
        <xdr:cNvPr id="13"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7239001"/>
          <a:ext cx="567196" cy="247649"/>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21</xdr:col>
      <xdr:colOff>19050</xdr:colOff>
      <xdr:row>0</xdr:row>
      <xdr:rowOff>38100</xdr:rowOff>
    </xdr:from>
    <xdr:to>
      <xdr:col>22</xdr:col>
      <xdr:colOff>239400</xdr:colOff>
      <xdr:row>2</xdr:row>
      <xdr:rowOff>180972</xdr:rowOff>
    </xdr:to>
    <xdr:sp macro="" textlink="">
      <xdr:nvSpPr>
        <xdr:cNvPr id="5" name="AutoShape 9"/>
        <xdr:cNvSpPr>
          <a:spLocks noChangeArrowheads="1"/>
        </xdr:cNvSpPr>
      </xdr:nvSpPr>
      <xdr:spPr bwMode="auto">
        <a:xfrm rot="5400000">
          <a:off x="8982714" y="94611"/>
          <a:ext cx="581022"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31</xdr:row>
      <xdr:rowOff>57150</xdr:rowOff>
    </xdr:from>
    <xdr:to>
      <xdr:col>1</xdr:col>
      <xdr:colOff>266700</xdr:colOff>
      <xdr:row>31</xdr:row>
      <xdr:rowOff>323850</xdr:rowOff>
    </xdr:to>
    <xdr:pic>
      <xdr:nvPicPr>
        <xdr:cNvPr id="4" name="Picture 3" descr="coat of arms.bmp"/>
        <xdr:cNvPicPr/>
      </xdr:nvPicPr>
      <xdr:blipFill>
        <a:blip xmlns:r="http://schemas.openxmlformats.org/officeDocument/2006/relationships" r:embed="rId1" cstate="print"/>
        <a:stretch>
          <a:fillRect/>
        </a:stretch>
      </xdr:blipFill>
      <xdr:spPr>
        <a:xfrm>
          <a:off x="95250" y="7115175"/>
          <a:ext cx="257175" cy="266700"/>
        </a:xfrm>
        <a:prstGeom prst="rect">
          <a:avLst/>
        </a:prstGeom>
      </xdr:spPr>
    </xdr:pic>
    <xdr:clientData/>
  </xdr:twoCellAnchor>
  <xdr:twoCellAnchor editAs="oneCell">
    <xdr:from>
      <xdr:col>1</xdr:col>
      <xdr:colOff>342901</xdr:colOff>
      <xdr:row>31</xdr:row>
      <xdr:rowOff>66676</xdr:rowOff>
    </xdr:from>
    <xdr:to>
      <xdr:col>1</xdr:col>
      <xdr:colOff>910099</xdr:colOff>
      <xdr:row>31</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7124701"/>
          <a:ext cx="567198" cy="2476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xdr:colOff>
      <xdr:row>0</xdr:row>
      <xdr:rowOff>28581</xdr:rowOff>
    </xdr:from>
    <xdr:to>
      <xdr:col>1</xdr:col>
      <xdr:colOff>504826</xdr:colOff>
      <xdr:row>2</xdr:row>
      <xdr:rowOff>180978</xdr:rowOff>
    </xdr:to>
    <xdr:sp macro="" textlink="">
      <xdr:nvSpPr>
        <xdr:cNvPr id="4"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04775" y="7143750"/>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153275"/>
          <a:ext cx="561975" cy="245369"/>
        </a:xfrm>
        <a:prstGeom prst="rect">
          <a:avLst/>
        </a:prstGeom>
        <a:noFill/>
        <a:ln w="9525">
          <a:noFill/>
          <a:miter lim="800000"/>
          <a:headEnd/>
          <a:tailEnd/>
        </a:ln>
      </xdr:spPr>
    </xdr:pic>
    <xdr:clientData/>
  </xdr:twoCellAnchor>
  <xdr:twoCellAnchor>
    <xdr:from>
      <xdr:col>1</xdr:col>
      <xdr:colOff>1</xdr:colOff>
      <xdr:row>0</xdr:row>
      <xdr:rowOff>28581</xdr:rowOff>
    </xdr:from>
    <xdr:to>
      <xdr:col>1</xdr:col>
      <xdr:colOff>504826</xdr:colOff>
      <xdr:row>2</xdr:row>
      <xdr:rowOff>180978</xdr:rowOff>
    </xdr:to>
    <xdr:sp macro="" textlink="">
      <xdr:nvSpPr>
        <xdr:cNvPr id="7"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8" name="Picture 7" descr="coat of arms.bmp"/>
        <xdr:cNvPicPr/>
      </xdr:nvPicPr>
      <xdr:blipFill>
        <a:blip xmlns:r="http://schemas.openxmlformats.org/officeDocument/2006/relationships" r:embed="rId1" cstate="print"/>
        <a:stretch>
          <a:fillRect/>
        </a:stretch>
      </xdr:blipFill>
      <xdr:spPr>
        <a:xfrm>
          <a:off x="104775" y="7515225"/>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524750"/>
          <a:ext cx="561975" cy="245369"/>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162" name="Straight Arrow Connector 161"/>
        <xdr:cNvCxnSpPr/>
      </xdr:nvCxnSpPr>
      <xdr:spPr>
        <a:xfrm flipV="1">
          <a:off x="5875734" y="6274594"/>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139" name="Straight Arrow Connector 138"/>
        <xdr:cNvCxnSpPr>
          <a:stCxn id="137" idx="3"/>
        </xdr:cNvCxnSpPr>
      </xdr:nvCxnSpPr>
      <xdr:spPr>
        <a:xfrm>
          <a:off x="5726509" y="6473032"/>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143" name="Elbow Connector 142"/>
        <xdr:cNvCxnSpPr/>
      </xdr:nvCxnSpPr>
      <xdr:spPr bwMode="auto">
        <a:xfrm rot="5400000">
          <a:off x="4486604" y="2561896"/>
          <a:ext cx="256189" cy="177362"/>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191" name="Straight Arrow Connector 190"/>
        <xdr:cNvCxnSpPr>
          <a:stCxn id="180" idx="3"/>
        </xdr:cNvCxnSpPr>
      </xdr:nvCxnSpPr>
      <xdr:spPr>
        <a:xfrm flipV="1">
          <a:off x="5799363" y="2870811"/>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189" name="Straight Arrow Connector 188"/>
        <xdr:cNvCxnSpPr/>
      </xdr:nvCxnSpPr>
      <xdr:spPr>
        <a:xfrm rot="10800000">
          <a:off x="3527433" y="2381250"/>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120" name="Straight Arrow Connector 119"/>
        <xdr:cNvCxnSpPr/>
      </xdr:nvCxnSpPr>
      <xdr:spPr>
        <a:xfrm flipV="1">
          <a:off x="5150827" y="2520461"/>
          <a:ext cx="1040423"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221" name="Straight Arrow Connector 220"/>
        <xdr:cNvCxnSpPr/>
      </xdr:nvCxnSpPr>
      <xdr:spPr>
        <a:xfrm rot="5400000" flipH="1" flipV="1">
          <a:off x="-801567" y="5397876"/>
          <a:ext cx="2713430"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0" name="Straight Arrow Connector 89"/>
        <xdr:cNvCxnSpPr/>
      </xdr:nvCxnSpPr>
      <xdr:spPr>
        <a:xfrm>
          <a:off x="3813628" y="48509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92" name="Straight Arrow Connector 91"/>
        <xdr:cNvCxnSpPr/>
      </xdr:nvCxnSpPr>
      <xdr:spPr>
        <a:xfrm flipV="1">
          <a:off x="2981325" y="2978150"/>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94" name="Straight Arrow Connector 93"/>
        <xdr:cNvCxnSpPr/>
      </xdr:nvCxnSpPr>
      <xdr:spPr>
        <a:xfrm flipV="1">
          <a:off x="3005571" y="5452534"/>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95" name="Straight Arrow Connector 94"/>
        <xdr:cNvCxnSpPr/>
      </xdr:nvCxnSpPr>
      <xdr:spPr>
        <a:xfrm>
          <a:off x="5946775" y="56504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96" name="Straight Arrow Connector 95"/>
        <xdr:cNvCxnSpPr/>
      </xdr:nvCxnSpPr>
      <xdr:spPr>
        <a:xfrm flipV="1">
          <a:off x="3236384" y="62484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97" name="Straight Arrow Connector 96"/>
        <xdr:cNvCxnSpPr>
          <a:stCxn id="146" idx="3"/>
        </xdr:cNvCxnSpPr>
      </xdr:nvCxnSpPr>
      <xdr:spPr>
        <a:xfrm>
          <a:off x="5480050" y="521970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98" name="Straight Arrow Connector 97"/>
        <xdr:cNvCxnSpPr/>
      </xdr:nvCxnSpPr>
      <xdr:spPr>
        <a:xfrm>
          <a:off x="3703108" y="370734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00" name="Straight Arrow Connector 99"/>
        <xdr:cNvCxnSpPr/>
      </xdr:nvCxnSpPr>
      <xdr:spPr>
        <a:xfrm flipV="1">
          <a:off x="3743325" y="3911600"/>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01" name="Straight Arrow Connector 100"/>
        <xdr:cNvCxnSpPr/>
      </xdr:nvCxnSpPr>
      <xdr:spPr>
        <a:xfrm>
          <a:off x="3748617" y="41010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02" name="Straight Arrow Connector 101"/>
        <xdr:cNvCxnSpPr/>
      </xdr:nvCxnSpPr>
      <xdr:spPr>
        <a:xfrm>
          <a:off x="3738034" y="4291541"/>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03" name="Straight Arrow Connector 102"/>
        <xdr:cNvCxnSpPr/>
      </xdr:nvCxnSpPr>
      <xdr:spPr>
        <a:xfrm>
          <a:off x="3748617" y="447675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104" name="Straight Arrow Connector 103"/>
        <xdr:cNvCxnSpPr/>
      </xdr:nvCxnSpPr>
      <xdr:spPr>
        <a:xfrm>
          <a:off x="3710518" y="4649258"/>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105" name="Straight Arrow Connector 104"/>
        <xdr:cNvCxnSpPr/>
      </xdr:nvCxnSpPr>
      <xdr:spPr>
        <a:xfrm>
          <a:off x="3753908" y="35295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106" name="Straight Arrow Connector 105"/>
        <xdr:cNvCxnSpPr>
          <a:stCxn id="138" idx="3"/>
        </xdr:cNvCxnSpPr>
      </xdr:nvCxnSpPr>
      <xdr:spPr>
        <a:xfrm flipV="1">
          <a:off x="4168775" y="31432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107" name="Straight Arrow Connector 106"/>
        <xdr:cNvCxnSpPr/>
      </xdr:nvCxnSpPr>
      <xdr:spPr>
        <a:xfrm flipV="1">
          <a:off x="1344124" y="3363383"/>
          <a:ext cx="48481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108" name="Straight Arrow Connector 107"/>
        <xdr:cNvCxnSpPr/>
      </xdr:nvCxnSpPr>
      <xdr:spPr>
        <a:xfrm flipV="1">
          <a:off x="5060950" y="2787650"/>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110" name="Rectangle 11"/>
        <xdr:cNvSpPr>
          <a:spLocks noChangeArrowheads="1"/>
        </xdr:cNvSpPr>
      </xdr:nvSpPr>
      <xdr:spPr bwMode="auto">
        <a:xfrm>
          <a:off x="390526" y="2757489"/>
          <a:ext cx="695324" cy="428624"/>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111" name="Rectangle 13"/>
        <xdr:cNvSpPr>
          <a:spLocks noChangeArrowheads="1"/>
        </xdr:cNvSpPr>
      </xdr:nvSpPr>
      <xdr:spPr bwMode="auto">
        <a:xfrm>
          <a:off x="3547207" y="6572249"/>
          <a:ext cx="1237518"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112" name="Rectangle 25"/>
        <xdr:cNvSpPr>
          <a:spLocks noChangeArrowheads="1"/>
        </xdr:cNvSpPr>
      </xdr:nvSpPr>
      <xdr:spPr bwMode="auto">
        <a:xfrm>
          <a:off x="2612712" y="5524501"/>
          <a:ext cx="1423017" cy="2031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113" name="Straight Arrow Connector 112"/>
        <xdr:cNvCxnSpPr/>
      </xdr:nvCxnSpPr>
      <xdr:spPr>
        <a:xfrm rot="10800000">
          <a:off x="4176487" y="48543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122" name="Rectangle 121"/>
        <xdr:cNvSpPr>
          <a:spLocks noChangeArrowheads="1"/>
        </xdr:cNvSpPr>
      </xdr:nvSpPr>
      <xdr:spPr bwMode="auto">
        <a:xfrm>
          <a:off x="1093176" y="2838450"/>
          <a:ext cx="1164249" cy="225424"/>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123" name="Straight Arrow Connector 122"/>
        <xdr:cNvCxnSpPr/>
      </xdr:nvCxnSpPr>
      <xdr:spPr>
        <a:xfrm rot="16200000" flipV="1">
          <a:off x="318141" y="3380737"/>
          <a:ext cx="378928"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124" name="Rectangle 11"/>
        <xdr:cNvSpPr>
          <a:spLocks noChangeArrowheads="1"/>
        </xdr:cNvSpPr>
      </xdr:nvSpPr>
      <xdr:spPr bwMode="auto">
        <a:xfrm>
          <a:off x="1115159" y="5295900"/>
          <a:ext cx="1181953" cy="213458"/>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125" name="Rectangle 11"/>
        <xdr:cNvSpPr>
          <a:spLocks noChangeArrowheads="1"/>
        </xdr:cNvSpPr>
      </xdr:nvSpPr>
      <xdr:spPr bwMode="auto">
        <a:xfrm>
          <a:off x="407621" y="3580098"/>
          <a:ext cx="695324" cy="450604"/>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126" name="Rectangle 11"/>
        <xdr:cNvSpPr>
          <a:spLocks noChangeArrowheads="1"/>
        </xdr:cNvSpPr>
      </xdr:nvSpPr>
      <xdr:spPr bwMode="auto">
        <a:xfrm>
          <a:off x="874591" y="6305550"/>
          <a:ext cx="1268534"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127" name="Straight Arrow Connector 126"/>
        <xdr:cNvCxnSpPr>
          <a:endCxn id="124" idx="1"/>
        </xdr:cNvCxnSpPr>
      </xdr:nvCxnSpPr>
      <xdr:spPr>
        <a:xfrm>
          <a:off x="564931" y="5406259"/>
          <a:ext cx="589313"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128" name="Rectangle 11"/>
        <xdr:cNvSpPr>
          <a:spLocks noChangeArrowheads="1"/>
        </xdr:cNvSpPr>
      </xdr:nvSpPr>
      <xdr:spPr bwMode="auto">
        <a:xfrm>
          <a:off x="1939925" y="61331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129" name="Straight Arrow Connector 128"/>
        <xdr:cNvCxnSpPr/>
      </xdr:nvCxnSpPr>
      <xdr:spPr>
        <a:xfrm rot="5400000">
          <a:off x="5563661" y="6111876"/>
          <a:ext cx="338667"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130" name="Straight Arrow Connector 129"/>
        <xdr:cNvCxnSpPr/>
      </xdr:nvCxnSpPr>
      <xdr:spPr>
        <a:xfrm rot="10800000">
          <a:off x="582387" y="6161315"/>
          <a:ext cx="1384307"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131" name="Rectangle 25"/>
        <xdr:cNvSpPr>
          <a:spLocks noChangeArrowheads="1"/>
        </xdr:cNvSpPr>
      </xdr:nvSpPr>
      <xdr:spPr bwMode="auto">
        <a:xfrm>
          <a:off x="4029075" y="5524500"/>
          <a:ext cx="1327150" cy="20320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132" name="Straight Arrow Connector 131"/>
        <xdr:cNvCxnSpPr/>
      </xdr:nvCxnSpPr>
      <xdr:spPr>
        <a:xfrm rot="5400000">
          <a:off x="3362509" y="2478701"/>
          <a:ext cx="271893"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133" name="Rectangle 132"/>
        <xdr:cNvSpPr/>
      </xdr:nvSpPr>
      <xdr:spPr>
        <a:xfrm>
          <a:off x="763586" y="3263901"/>
          <a:ext cx="605938"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2.901</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134" name="Rectangle 133"/>
        <xdr:cNvSpPr/>
      </xdr:nvSpPr>
      <xdr:spPr>
        <a:xfrm>
          <a:off x="5398598" y="6174409"/>
          <a:ext cx="552747" cy="183913"/>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1.900</a:t>
          </a:r>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135" name="Rectangle 134"/>
        <xdr:cNvSpPr/>
      </xdr:nvSpPr>
      <xdr:spPr>
        <a:xfrm>
          <a:off x="2317545" y="5310498"/>
          <a:ext cx="607525" cy="17656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138" name="Rectangle 137"/>
        <xdr:cNvSpPr/>
      </xdr:nvSpPr>
      <xdr:spPr>
        <a:xfrm>
          <a:off x="3613150" y="30797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140" name="Rectangle 139"/>
        <xdr:cNvSpPr/>
      </xdr:nvSpPr>
      <xdr:spPr>
        <a:xfrm>
          <a:off x="2273300" y="2876550"/>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2.014</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141" name="Rectangle 140"/>
        <xdr:cNvSpPr/>
      </xdr:nvSpPr>
      <xdr:spPr>
        <a:xfrm>
          <a:off x="4345517" y="2726794"/>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2.014</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145" name="Rectangle 11"/>
        <xdr:cNvSpPr>
          <a:spLocks noChangeArrowheads="1"/>
        </xdr:cNvSpPr>
      </xdr:nvSpPr>
      <xdr:spPr bwMode="auto">
        <a:xfrm>
          <a:off x="4041775" y="5730874"/>
          <a:ext cx="1225550" cy="20637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146" name="Rectangle 145"/>
        <xdr:cNvSpPr/>
      </xdr:nvSpPr>
      <xdr:spPr>
        <a:xfrm>
          <a:off x="4863260" y="5130800"/>
          <a:ext cx="616790" cy="1778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1.672</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154" name="Rectangle 153"/>
        <xdr:cNvSpPr/>
      </xdr:nvSpPr>
      <xdr:spPr>
        <a:xfrm>
          <a:off x="4754563" y="5957888"/>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1.900</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158" name="Flowchart: Process 157"/>
        <xdr:cNvSpPr/>
      </xdr:nvSpPr>
      <xdr:spPr>
        <a:xfrm>
          <a:off x="2601253" y="6540830"/>
          <a:ext cx="159883"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160" name="Rectangle 159"/>
        <xdr:cNvSpPr/>
      </xdr:nvSpPr>
      <xdr:spPr>
        <a:xfrm>
          <a:off x="3624847" y="3445711"/>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164" name="Straight Arrow Connector 163"/>
        <xdr:cNvCxnSpPr/>
      </xdr:nvCxnSpPr>
      <xdr:spPr>
        <a:xfrm>
          <a:off x="2486025" y="64187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166" name="Straight Arrow Connector 165"/>
        <xdr:cNvCxnSpPr/>
      </xdr:nvCxnSpPr>
      <xdr:spPr>
        <a:xfrm flipV="1">
          <a:off x="2761136" y="6595011"/>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167" name="Rectangle 166"/>
        <xdr:cNvSpPr/>
      </xdr:nvSpPr>
      <xdr:spPr>
        <a:xfrm>
          <a:off x="3624847" y="364222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168" name="Rectangle 167"/>
        <xdr:cNvSpPr/>
      </xdr:nvSpPr>
      <xdr:spPr>
        <a:xfrm>
          <a:off x="3624848" y="3842752"/>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169" name="Rectangle 168"/>
        <xdr:cNvSpPr/>
      </xdr:nvSpPr>
      <xdr:spPr>
        <a:xfrm>
          <a:off x="3624847" y="403826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170" name="Rectangle 169"/>
        <xdr:cNvSpPr/>
      </xdr:nvSpPr>
      <xdr:spPr>
        <a:xfrm>
          <a:off x="3660655" y="4550324"/>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171" name="Rectangle 170"/>
        <xdr:cNvSpPr/>
      </xdr:nvSpPr>
      <xdr:spPr>
        <a:xfrm>
          <a:off x="3660655" y="4740823"/>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172" name="Rectangle 171"/>
        <xdr:cNvSpPr/>
      </xdr:nvSpPr>
      <xdr:spPr>
        <a:xfrm>
          <a:off x="3627522" y="4625140"/>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173" name="Rectangle 172"/>
        <xdr:cNvSpPr/>
      </xdr:nvSpPr>
      <xdr:spPr>
        <a:xfrm>
          <a:off x="3627522" y="4807952"/>
          <a:ext cx="561656" cy="1552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174" name="Left Brace 173"/>
        <xdr:cNvSpPr/>
      </xdr:nvSpPr>
      <xdr:spPr>
        <a:xfrm>
          <a:off x="1668237" y="3414033"/>
          <a:ext cx="255813" cy="1518557"/>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175" name="AutoShape 9"/>
        <xdr:cNvSpPr>
          <a:spLocks noChangeArrowheads="1"/>
        </xdr:cNvSpPr>
      </xdr:nvSpPr>
      <xdr:spPr bwMode="auto">
        <a:xfrm rot="5400000">
          <a:off x="8927449" y="65192"/>
          <a:ext cx="587424" cy="45704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176" name="Rectangle 175"/>
        <xdr:cNvSpPr/>
      </xdr:nvSpPr>
      <xdr:spPr>
        <a:xfrm>
          <a:off x="2143125" y="6356350"/>
          <a:ext cx="605938" cy="1859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0.630</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177" name="Rectangle 11"/>
        <xdr:cNvSpPr>
          <a:spLocks noChangeArrowheads="1"/>
        </xdr:cNvSpPr>
      </xdr:nvSpPr>
      <xdr:spPr bwMode="auto">
        <a:xfrm>
          <a:off x="681471" y="6543963"/>
          <a:ext cx="1295399" cy="16510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178" name="Rectangle 177"/>
        <xdr:cNvSpPr/>
      </xdr:nvSpPr>
      <xdr:spPr>
        <a:xfrm>
          <a:off x="1989240" y="6546850"/>
          <a:ext cx="605939"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2.330</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179" name="Rectangle 11"/>
        <xdr:cNvSpPr>
          <a:spLocks noChangeArrowheads="1"/>
        </xdr:cNvSpPr>
      </xdr:nvSpPr>
      <xdr:spPr bwMode="auto">
        <a:xfrm>
          <a:off x="4310205" y="2675161"/>
          <a:ext cx="822839" cy="27983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180" name="Rectangle 179"/>
        <xdr:cNvSpPr/>
      </xdr:nvSpPr>
      <xdr:spPr>
        <a:xfrm>
          <a:off x="5253406" y="2795005"/>
          <a:ext cx="545957" cy="17389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181" name="Rectangle 11"/>
        <xdr:cNvSpPr>
          <a:spLocks noChangeArrowheads="1"/>
        </xdr:cNvSpPr>
      </xdr:nvSpPr>
      <xdr:spPr bwMode="auto">
        <a:xfrm>
          <a:off x="3486150" y="3025775"/>
          <a:ext cx="857250" cy="2984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182" name="Rectangle 181"/>
        <xdr:cNvSpPr/>
      </xdr:nvSpPr>
      <xdr:spPr>
        <a:xfrm>
          <a:off x="5368925" y="5549900"/>
          <a:ext cx="564662"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2.000</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183" name="Rectangle 182"/>
        <xdr:cNvSpPr/>
      </xdr:nvSpPr>
      <xdr:spPr>
        <a:xfrm>
          <a:off x="4860925" y="4940300"/>
          <a:ext cx="625156" cy="1679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2.014</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184" name="Straight Arrow Connector 183"/>
        <xdr:cNvCxnSpPr/>
      </xdr:nvCxnSpPr>
      <xdr:spPr>
        <a:xfrm>
          <a:off x="5467350" y="5022852"/>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185" name="Rectangle 184"/>
        <xdr:cNvSpPr/>
      </xdr:nvSpPr>
      <xdr:spPr>
        <a:xfrm>
          <a:off x="2638425" y="61468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186" name="Straight Arrow Connector 185"/>
        <xdr:cNvCxnSpPr/>
      </xdr:nvCxnSpPr>
      <xdr:spPr>
        <a:xfrm>
          <a:off x="5416550" y="6019800"/>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187" name="Straight Arrow Connector 186"/>
        <xdr:cNvCxnSpPr/>
      </xdr:nvCxnSpPr>
      <xdr:spPr>
        <a:xfrm rot="10800000">
          <a:off x="587830" y="6357257"/>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188" name="Straight Arrow Connector 187"/>
        <xdr:cNvCxnSpPr/>
      </xdr:nvCxnSpPr>
      <xdr:spPr>
        <a:xfrm>
          <a:off x="1673225" y="2368550"/>
          <a:ext cx="18129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190" name="Straight Arrow Connector 189"/>
        <xdr:cNvCxnSpPr/>
      </xdr:nvCxnSpPr>
      <xdr:spPr>
        <a:xfrm rot="5400000" flipH="1" flipV="1">
          <a:off x="1386277" y="2604698"/>
          <a:ext cx="49769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192" name="Straight Arrow Connector 191"/>
        <xdr:cNvCxnSpPr/>
      </xdr:nvCxnSpPr>
      <xdr:spPr>
        <a:xfrm rot="5400000">
          <a:off x="3425828" y="5845174"/>
          <a:ext cx="2222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193" name="Straight Arrow Connector 192"/>
        <xdr:cNvCxnSpPr/>
      </xdr:nvCxnSpPr>
      <xdr:spPr>
        <a:xfrm rot="5400000">
          <a:off x="3584971" y="3908029"/>
          <a:ext cx="1962150"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194" name="Straight Arrow Connector 193"/>
        <xdr:cNvCxnSpPr/>
      </xdr:nvCxnSpPr>
      <xdr:spPr>
        <a:xfrm rot="10800000">
          <a:off x="4194175" y="46863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195" name="Straight Arrow Connector 194"/>
        <xdr:cNvCxnSpPr/>
      </xdr:nvCxnSpPr>
      <xdr:spPr>
        <a:xfrm rot="10800000">
          <a:off x="4181475" y="4495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196" name="Straight Arrow Connector 195"/>
        <xdr:cNvCxnSpPr/>
      </xdr:nvCxnSpPr>
      <xdr:spPr>
        <a:xfrm rot="10800000">
          <a:off x="4181475" y="43053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197" name="Straight Arrow Connector 196"/>
        <xdr:cNvCxnSpPr/>
      </xdr:nvCxnSpPr>
      <xdr:spPr>
        <a:xfrm rot="10800000">
          <a:off x="4181475" y="4114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198" name="Straight Arrow Connector 197"/>
        <xdr:cNvCxnSpPr/>
      </xdr:nvCxnSpPr>
      <xdr:spPr>
        <a:xfrm rot="10800000">
          <a:off x="4194175" y="3911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199" name="Straight Arrow Connector 198"/>
        <xdr:cNvCxnSpPr/>
      </xdr:nvCxnSpPr>
      <xdr:spPr>
        <a:xfrm rot="10800000">
          <a:off x="4181475" y="37211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200" name="Straight Arrow Connector 199"/>
        <xdr:cNvCxnSpPr/>
      </xdr:nvCxnSpPr>
      <xdr:spPr>
        <a:xfrm rot="10800000">
          <a:off x="4194175" y="3530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201" name="Straight Arrow Connector 200"/>
        <xdr:cNvCxnSpPr/>
      </xdr:nvCxnSpPr>
      <xdr:spPr>
        <a:xfrm rot="10800000">
          <a:off x="4194175" y="31686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202" name="Straight Arrow Connector 201"/>
        <xdr:cNvCxnSpPr/>
      </xdr:nvCxnSpPr>
      <xdr:spPr>
        <a:xfrm rot="5400000">
          <a:off x="5102226" y="5410201"/>
          <a:ext cx="22859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204" name="Flowchart: Process 203"/>
        <xdr:cNvSpPr/>
      </xdr:nvSpPr>
      <xdr:spPr>
        <a:xfrm>
          <a:off x="2765425" y="63563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205" name="Flowchart: Process 204"/>
        <xdr:cNvSpPr/>
      </xdr:nvSpPr>
      <xdr:spPr>
        <a:xfrm>
          <a:off x="2937947" y="529623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206" name="Flowchart: Process 205"/>
        <xdr:cNvSpPr/>
      </xdr:nvSpPr>
      <xdr:spPr>
        <a:xfrm>
          <a:off x="1393825" y="3270250"/>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207" name="Flowchart: Process 206"/>
        <xdr:cNvSpPr/>
      </xdr:nvSpPr>
      <xdr:spPr>
        <a:xfrm>
          <a:off x="2892425" y="28765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208" name="Flowchart: Process 207"/>
        <xdr:cNvSpPr/>
      </xdr:nvSpPr>
      <xdr:spPr>
        <a:xfrm>
          <a:off x="5070203" y="2786989"/>
          <a:ext cx="164919" cy="182748"/>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209" name="Flowchart: Process 208"/>
        <xdr:cNvSpPr/>
      </xdr:nvSpPr>
      <xdr:spPr>
        <a:xfrm>
          <a:off x="4972050" y="2724150"/>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210" name="Flowchart: Process 209"/>
        <xdr:cNvSpPr/>
      </xdr:nvSpPr>
      <xdr:spPr>
        <a:xfrm>
          <a:off x="5492750" y="492760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211" name="Flowchart: Process 210"/>
        <xdr:cNvSpPr/>
      </xdr:nvSpPr>
      <xdr:spPr>
        <a:xfrm>
          <a:off x="5505450" y="5130800"/>
          <a:ext cx="189509"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212" name="Flowchart: Process 211"/>
        <xdr:cNvSpPr/>
      </xdr:nvSpPr>
      <xdr:spPr>
        <a:xfrm>
          <a:off x="5772150" y="5372100"/>
          <a:ext cx="209550"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213" name="Flowchart: Process 212"/>
        <xdr:cNvSpPr/>
      </xdr:nvSpPr>
      <xdr:spPr>
        <a:xfrm>
          <a:off x="3197225" y="61468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214" name="Flowchart: Process 213"/>
        <xdr:cNvSpPr/>
      </xdr:nvSpPr>
      <xdr:spPr>
        <a:xfrm>
          <a:off x="5368925" y="595630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215" name="Flowchart: Process 214"/>
        <xdr:cNvSpPr/>
      </xdr:nvSpPr>
      <xdr:spPr>
        <a:xfrm>
          <a:off x="5022850" y="5746750"/>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216" name="Straight Arrow Connector 215"/>
        <xdr:cNvCxnSpPr/>
      </xdr:nvCxnSpPr>
      <xdr:spPr>
        <a:xfrm rot="10800000">
          <a:off x="3400425" y="62992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217" name="Flowchart: Process 216"/>
        <xdr:cNvSpPr/>
      </xdr:nvSpPr>
      <xdr:spPr>
        <a:xfrm>
          <a:off x="2366962" y="673100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218" name="Straight Arrow Connector 217"/>
        <xdr:cNvCxnSpPr/>
      </xdr:nvCxnSpPr>
      <xdr:spPr>
        <a:xfrm flipV="1">
          <a:off x="2603541" y="676910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219" name="Rectangle 11"/>
        <xdr:cNvSpPr>
          <a:spLocks noChangeArrowheads="1"/>
        </xdr:cNvSpPr>
      </xdr:nvSpPr>
      <xdr:spPr bwMode="auto">
        <a:xfrm>
          <a:off x="435140" y="6743206"/>
          <a:ext cx="1295400"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220" name="Rectangle 219"/>
        <xdr:cNvSpPr/>
      </xdr:nvSpPr>
      <xdr:spPr>
        <a:xfrm>
          <a:off x="1749425" y="6737350"/>
          <a:ext cx="6059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9" name="Picture 108" descr="coat of arms.bmp"/>
        <xdr:cNvPicPr/>
      </xdr:nvPicPr>
      <xdr:blipFill>
        <a:blip xmlns:r="http://schemas.openxmlformats.org/officeDocument/2006/relationships" r:embed="rId1" cstate="print"/>
        <a:stretch>
          <a:fillRect/>
        </a:stretch>
      </xdr:blipFill>
      <xdr:spPr>
        <a:xfrm>
          <a:off x="104775" y="76200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1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6581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16" name="Rectangle 11"/>
        <xdr:cNvSpPr>
          <a:spLocks noChangeArrowheads="1"/>
        </xdr:cNvSpPr>
      </xdr:nvSpPr>
      <xdr:spPr bwMode="auto">
        <a:xfrm>
          <a:off x="4659923" y="2425211"/>
          <a:ext cx="784730" cy="252819"/>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18" name="Flowchart: Process 117"/>
        <xdr:cNvSpPr/>
      </xdr:nvSpPr>
      <xdr:spPr>
        <a:xfrm>
          <a:off x="5374318" y="2615961"/>
          <a:ext cx="276217"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17" name="Rectangle 116"/>
        <xdr:cNvSpPr/>
      </xdr:nvSpPr>
      <xdr:spPr>
        <a:xfrm>
          <a:off x="5449075" y="2465725"/>
          <a:ext cx="565466" cy="1465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21" name="Straight Arrow Connector 120"/>
        <xdr:cNvCxnSpPr/>
      </xdr:nvCxnSpPr>
      <xdr:spPr bwMode="auto">
        <a:xfrm rot="16200000" flipH="1">
          <a:off x="3960572" y="4319591"/>
          <a:ext cx="1981932"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9" name="Rectangle 13"/>
        <xdr:cNvSpPr>
          <a:spLocks noChangeArrowheads="1"/>
        </xdr:cNvSpPr>
      </xdr:nvSpPr>
      <xdr:spPr bwMode="auto">
        <a:xfrm>
          <a:off x="4076700" y="6362700"/>
          <a:ext cx="762000"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36" name="Rectangle 135"/>
        <xdr:cNvSpPr/>
      </xdr:nvSpPr>
      <xdr:spPr>
        <a:xfrm>
          <a:off x="4867275" y="6372225"/>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37" name="Flowchart: Process 136"/>
        <xdr:cNvSpPr/>
      </xdr:nvSpPr>
      <xdr:spPr>
        <a:xfrm>
          <a:off x="5524500" y="638175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48" name="Straight Arrow Connector 147"/>
        <xdr:cNvCxnSpPr/>
      </xdr:nvCxnSpPr>
      <xdr:spPr>
        <a:xfrm flipV="1">
          <a:off x="3559971" y="6232922"/>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50" name="Straight Arrow Connector 149"/>
        <xdr:cNvCxnSpPr/>
      </xdr:nvCxnSpPr>
      <xdr:spPr>
        <a:xfrm flipV="1">
          <a:off x="3565922" y="6435328"/>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42" name="Oval 141"/>
        <xdr:cNvSpPr/>
      </xdr:nvSpPr>
      <xdr:spPr>
        <a:xfrm>
          <a:off x="752475" y="29337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44" name="Oval 143"/>
        <xdr:cNvSpPr/>
      </xdr:nvSpPr>
      <xdr:spPr>
        <a:xfrm>
          <a:off x="733425" y="43434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47" name="Oval 146"/>
        <xdr:cNvSpPr/>
      </xdr:nvSpPr>
      <xdr:spPr>
        <a:xfrm>
          <a:off x="733425" y="54292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49" name="Oval 148"/>
        <xdr:cNvSpPr/>
      </xdr:nvSpPr>
      <xdr:spPr>
        <a:xfrm>
          <a:off x="733425" y="63912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51" name="Straight Connector 150"/>
        <xdr:cNvCxnSpPr/>
      </xdr:nvCxnSpPr>
      <xdr:spPr>
        <a:xfrm flipV="1">
          <a:off x="1646145" y="6505574"/>
          <a:ext cx="7239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52" name="Straight Connector 151"/>
        <xdr:cNvCxnSpPr/>
      </xdr:nvCxnSpPr>
      <xdr:spPr>
        <a:xfrm rot="5400000" flipH="1" flipV="1">
          <a:off x="1864100" y="6537513"/>
          <a:ext cx="175372"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53" name="Straight Connector 152"/>
        <xdr:cNvCxnSpPr/>
      </xdr:nvCxnSpPr>
      <xdr:spPr>
        <a:xfrm rot="16200000" flipH="1">
          <a:off x="1962152" y="65475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55" name="AutoShape 9"/>
        <xdr:cNvSpPr>
          <a:spLocks noChangeArrowheads="1"/>
        </xdr:cNvSpPr>
      </xdr:nvSpPr>
      <xdr:spPr bwMode="auto">
        <a:xfrm rot="16200000">
          <a:off x="77271" y="84657"/>
          <a:ext cx="507423"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56" name="Picture 155" descr="coat of arms.bmp"/>
        <xdr:cNvPicPr/>
      </xdr:nvPicPr>
      <xdr:blipFill>
        <a:blip xmlns:r="http://schemas.openxmlformats.org/officeDocument/2006/relationships" r:embed="rId1" cstate="print"/>
        <a:stretch>
          <a:fillRect/>
        </a:stretch>
      </xdr:blipFill>
      <xdr:spPr>
        <a:xfrm>
          <a:off x="85725" y="7484053"/>
          <a:ext cx="242454" cy="25977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57"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7484053"/>
          <a:ext cx="578594" cy="251113"/>
        </a:xfrm>
        <a:prstGeom prst="rect">
          <a:avLst/>
        </a:prstGeom>
        <a:noFill/>
        <a:ln w="9525">
          <a:noFill/>
          <a:miter lim="800000"/>
          <a:headEnd/>
          <a:tailEnd/>
        </a:ln>
      </xdr:spPr>
    </xdr:pic>
    <xdr:clientData/>
  </xdr:twoCellAnchor>
  <xdr:twoCellAnchor>
    <xdr:from>
      <xdr:col>3</xdr:col>
      <xdr:colOff>285750</xdr:colOff>
      <xdr:row>76</xdr:row>
      <xdr:rowOff>47625</xdr:rowOff>
    </xdr:from>
    <xdr:to>
      <xdr:col>5</xdr:col>
      <xdr:colOff>504825</xdr:colOff>
      <xdr:row>82</xdr:row>
      <xdr:rowOff>76200</xdr:rowOff>
    </xdr:to>
    <xdr:cxnSp macro="">
      <xdr:nvCxnSpPr>
        <xdr:cNvPr id="161" name="Elbow Connector 160"/>
        <xdr:cNvCxnSpPr/>
      </xdr:nvCxnSpPr>
      <xdr:spPr bwMode="auto">
        <a:xfrm>
          <a:off x="1590675" y="16944975"/>
          <a:ext cx="1438275" cy="1219200"/>
        </a:xfrm>
        <a:prstGeom prst="bentConnector3">
          <a:avLst>
            <a:gd name="adj1" fmla="val 5"/>
          </a:avLst>
        </a:prstGeom>
        <a:noFill/>
        <a:ln w="9525">
          <a:solidFill>
            <a:srgbClr val="365F91"/>
          </a:solidFill>
          <a:round/>
          <a:headEnd/>
          <a:tailEnd type="arrow"/>
        </a:ln>
      </xdr:spPr>
    </xdr:cxnSp>
    <xdr:clientData/>
  </xdr:twoCellAnchor>
  <xdr:twoCellAnchor>
    <xdr:from>
      <xdr:col>2</xdr:col>
      <xdr:colOff>238126</xdr:colOff>
      <xdr:row>76</xdr:row>
      <xdr:rowOff>45121</xdr:rowOff>
    </xdr:from>
    <xdr:to>
      <xdr:col>3</xdr:col>
      <xdr:colOff>245645</xdr:colOff>
      <xdr:row>84</xdr:row>
      <xdr:rowOff>152400</xdr:rowOff>
    </xdr:to>
    <xdr:cxnSp macro="">
      <xdr:nvCxnSpPr>
        <xdr:cNvPr id="222" name="Elbow Connector 221"/>
        <xdr:cNvCxnSpPr/>
      </xdr:nvCxnSpPr>
      <xdr:spPr bwMode="auto">
        <a:xfrm rot="5400000">
          <a:off x="403812" y="17485646"/>
          <a:ext cx="1681410" cy="619124"/>
        </a:xfrm>
        <a:prstGeom prst="bentConnector3">
          <a:avLst>
            <a:gd name="adj1" fmla="val 50000"/>
          </a:avLst>
        </a:prstGeom>
        <a:noFill/>
        <a:ln w="9525">
          <a:solidFill>
            <a:srgbClr val="365F91"/>
          </a:solidFill>
          <a:round/>
          <a:headEnd/>
          <a:tailEnd type="arrow"/>
        </a:ln>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38099</xdr:colOff>
      <xdr:row>0</xdr:row>
      <xdr:rowOff>57150</xdr:rowOff>
    </xdr:from>
    <xdr:to>
      <xdr:col>15</xdr:col>
      <xdr:colOff>430694</xdr:colOff>
      <xdr:row>2</xdr:row>
      <xdr:rowOff>66675</xdr:rowOff>
    </xdr:to>
    <xdr:sp macro="" textlink="">
      <xdr:nvSpPr>
        <xdr:cNvPr id="14338" name="Text Box 2"/>
        <xdr:cNvSpPr txBox="1">
          <a:spLocks noChangeArrowheads="1"/>
        </xdr:cNvSpPr>
      </xdr:nvSpPr>
      <xdr:spPr bwMode="auto">
        <a:xfrm>
          <a:off x="38099" y="57150"/>
          <a:ext cx="9586291"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800" b="1" i="0" strike="noStrike">
              <a:solidFill>
                <a:srgbClr val="000000"/>
              </a:solidFill>
              <a:latin typeface="Arial"/>
              <a:cs typeface="Arial"/>
            </a:rPr>
            <a:t>THE WATER SERVICES BUSINESS                                                              INDEX</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53579</xdr:colOff>
      <xdr:row>3</xdr:row>
      <xdr:rowOff>79928</xdr:rowOff>
    </xdr:from>
    <xdr:to>
      <xdr:col>11</xdr:col>
      <xdr:colOff>485775</xdr:colOff>
      <xdr:row>17</xdr:row>
      <xdr:rowOff>28575</xdr:rowOff>
    </xdr:to>
    <xdr:sp macro="" textlink="">
      <xdr:nvSpPr>
        <xdr:cNvPr id="14339" name="AutoShape 3"/>
        <xdr:cNvSpPr>
          <a:spLocks noChangeArrowheads="1"/>
        </xdr:cNvSpPr>
      </xdr:nvSpPr>
      <xdr:spPr bwMode="auto">
        <a:xfrm>
          <a:off x="53579" y="651428"/>
          <a:ext cx="7137796" cy="2615647"/>
        </a:xfrm>
        <a:prstGeom prst="rightArrow">
          <a:avLst>
            <a:gd name="adj1" fmla="val 73241"/>
            <a:gd name="adj2" fmla="val 24894"/>
          </a:avLst>
        </a:prstGeom>
        <a:gradFill rotWithShape="0">
          <a:gsLst>
            <a:gs pos="0">
              <a:srgbClr val="DDD8C2"/>
            </a:gs>
            <a:gs pos="100000">
              <a:srgbClr val="DDD8C2">
                <a:gamma/>
                <a:tint val="20000"/>
                <a:invGamma/>
              </a:srgbClr>
            </a:gs>
          </a:gsLst>
          <a:lin ang="18900000" scaled="1"/>
        </a:gradFill>
        <a:ln w="9525">
          <a:noFill/>
          <a:miter lim="800000"/>
          <a:headEnd/>
          <a:tailEnd/>
        </a:ln>
      </xdr:spPr>
    </xdr:sp>
    <xdr:clientData/>
  </xdr:twoCellAnchor>
  <xdr:twoCellAnchor>
    <xdr:from>
      <xdr:col>0</xdr:col>
      <xdr:colOff>66675</xdr:colOff>
      <xdr:row>7</xdr:row>
      <xdr:rowOff>0</xdr:rowOff>
    </xdr:from>
    <xdr:to>
      <xdr:col>2</xdr:col>
      <xdr:colOff>200025</xdr:colOff>
      <xdr:row>9</xdr:row>
      <xdr:rowOff>57150</xdr:rowOff>
    </xdr:to>
    <xdr:sp macro="" textlink="">
      <xdr:nvSpPr>
        <xdr:cNvPr id="14340" name="Text Box 4"/>
        <xdr:cNvSpPr txBox="1">
          <a:spLocks noChangeArrowheads="1"/>
        </xdr:cNvSpPr>
      </xdr:nvSpPr>
      <xdr:spPr bwMode="auto">
        <a:xfrm>
          <a:off x="66675" y="952500"/>
          <a:ext cx="1352550"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948A54"/>
              </a:solidFill>
              <a:latin typeface="Arial"/>
              <a:cs typeface="Arial"/>
            </a:rPr>
            <a:t>DRIVERS</a:t>
          </a:r>
        </a:p>
        <a:p>
          <a:pPr algn="l" rtl="1">
            <a:defRPr sz="1000"/>
          </a:pPr>
          <a:endParaRPr lang="en-ZA" sz="1400" b="1" i="0" strike="noStrike">
            <a:solidFill>
              <a:srgbClr val="948A54"/>
            </a:solidFill>
            <a:latin typeface="Arial"/>
            <a:cs typeface="Arial"/>
          </a:endParaRPr>
        </a:p>
      </xdr:txBody>
    </xdr:sp>
    <xdr:clientData/>
  </xdr:twoCellAnchor>
  <xdr:twoCellAnchor>
    <xdr:from>
      <xdr:col>12</xdr:col>
      <xdr:colOff>1</xdr:colOff>
      <xdr:row>2</xdr:row>
      <xdr:rowOff>133350</xdr:rowOff>
    </xdr:from>
    <xdr:to>
      <xdr:col>15</xdr:col>
      <xdr:colOff>0</xdr:colOff>
      <xdr:row>4</xdr:row>
      <xdr:rowOff>47625</xdr:rowOff>
    </xdr:to>
    <xdr:sp macro="" textlink="">
      <xdr:nvSpPr>
        <xdr:cNvPr id="14341" name="Text Box 5"/>
        <xdr:cNvSpPr txBox="1">
          <a:spLocks noChangeArrowheads="1"/>
        </xdr:cNvSpPr>
      </xdr:nvSpPr>
      <xdr:spPr bwMode="auto">
        <a:xfrm>
          <a:off x="7267576" y="514350"/>
          <a:ext cx="2238374" cy="295275"/>
        </a:xfrm>
        <a:prstGeom prst="rect">
          <a:avLst/>
        </a:prstGeom>
        <a:gradFill rotWithShape="0">
          <a:gsLst>
            <a:gs pos="0">
              <a:srgbClr val="F79646"/>
            </a:gs>
            <a:gs pos="100000">
              <a:srgbClr val="F79646">
                <a:gamma/>
                <a:tint val="20000"/>
                <a:invGamma/>
              </a:srgbClr>
            </a:gs>
          </a:gsLst>
          <a:lin ang="0" scaled="1"/>
        </a:gradFill>
        <a:ln w="0">
          <a:noFill/>
          <a:miter lim="800000"/>
          <a:headEnd/>
          <a:tailEnd/>
        </a:ln>
        <a:effectLst>
          <a:outerShdw dist="28398" dir="3806097" algn="ctr" rotWithShape="0">
            <a:srgbClr val="974706"/>
          </a:outerShdw>
        </a:effectLst>
      </xdr:spPr>
      <xdr:txBody>
        <a:bodyPr vertOverflow="clip" wrap="square" lIns="91440" tIns="45720" rIns="91440" bIns="45720" anchor="ctr" upright="1"/>
        <a:lstStyle/>
        <a:p>
          <a:pPr algn="ctr" rtl="1">
            <a:defRPr sz="1000"/>
          </a:pPr>
          <a:r>
            <a:rPr lang="en-ZA" sz="1100" b="1" i="0" strike="noStrike">
              <a:solidFill>
                <a:srgbClr val="000000"/>
              </a:solidFill>
              <a:latin typeface="Arial"/>
              <a:cs typeface="Arial"/>
            </a:rPr>
            <a:t>WSDP TOPICS</a:t>
          </a:r>
        </a:p>
        <a:p>
          <a:pPr algn="ctr" rtl="1">
            <a:defRPr sz="1000"/>
          </a:pPr>
          <a:endParaRPr lang="en-ZA" sz="1100" b="1" i="0" strike="noStrike">
            <a:solidFill>
              <a:srgbClr val="000000"/>
            </a:solidFill>
            <a:latin typeface="Arial"/>
            <a:cs typeface="Arial"/>
          </a:endParaRPr>
        </a:p>
      </xdr:txBody>
    </xdr:sp>
    <xdr:clientData/>
  </xdr:twoCellAnchor>
  <xdr:twoCellAnchor>
    <xdr:from>
      <xdr:col>1</xdr:col>
      <xdr:colOff>57150</xdr:colOff>
      <xdr:row>8</xdr:row>
      <xdr:rowOff>104775</xdr:rowOff>
    </xdr:from>
    <xdr:to>
      <xdr:col>2</xdr:col>
      <xdr:colOff>152400</xdr:colOff>
      <xdr:row>9</xdr:row>
      <xdr:rowOff>161925</xdr:rowOff>
    </xdr:to>
    <xdr:sp macro="" textlink="">
      <xdr:nvSpPr>
        <xdr:cNvPr id="14342" name="Text Box 6"/>
        <xdr:cNvSpPr txBox="1">
          <a:spLocks noChangeArrowheads="1"/>
        </xdr:cNvSpPr>
      </xdr:nvSpPr>
      <xdr:spPr bwMode="auto">
        <a:xfrm>
          <a:off x="666750" y="12477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CLIENTS</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161925</xdr:colOff>
      <xdr:row>9</xdr:row>
      <xdr:rowOff>133350</xdr:rowOff>
    </xdr:from>
    <xdr:to>
      <xdr:col>2</xdr:col>
      <xdr:colOff>104775</xdr:colOff>
      <xdr:row>12</xdr:row>
      <xdr:rowOff>0</xdr:rowOff>
    </xdr:to>
    <xdr:sp macro="" textlink="">
      <xdr:nvSpPr>
        <xdr:cNvPr id="14343" name="AutoShape 7"/>
        <xdr:cNvSpPr>
          <a:spLocks noChangeArrowheads="1"/>
        </xdr:cNvSpPr>
      </xdr:nvSpPr>
      <xdr:spPr bwMode="auto">
        <a:xfrm rot="10800000">
          <a:off x="161925" y="1466850"/>
          <a:ext cx="1162050" cy="43815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409575</xdr:colOff>
      <xdr:row>10</xdr:row>
      <xdr:rowOff>123825</xdr:rowOff>
    </xdr:from>
    <xdr:to>
      <xdr:col>3</xdr:col>
      <xdr:colOff>352425</xdr:colOff>
      <xdr:row>13</xdr:row>
      <xdr:rowOff>47625</xdr:rowOff>
    </xdr:to>
    <xdr:sp macro="" textlink="">
      <xdr:nvSpPr>
        <xdr:cNvPr id="14344" name="AutoShape 8"/>
        <xdr:cNvSpPr>
          <a:spLocks noChangeArrowheads="1"/>
        </xdr:cNvSpPr>
      </xdr:nvSpPr>
      <xdr:spPr bwMode="auto">
        <a:xfrm rot="10800000">
          <a:off x="1019175" y="1647825"/>
          <a:ext cx="1162050" cy="49530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2</xdr:col>
      <xdr:colOff>76200</xdr:colOff>
      <xdr:row>9</xdr:row>
      <xdr:rowOff>104775</xdr:rowOff>
    </xdr:from>
    <xdr:to>
      <xdr:col>3</xdr:col>
      <xdr:colOff>171450</xdr:colOff>
      <xdr:row>10</xdr:row>
      <xdr:rowOff>161925</xdr:rowOff>
    </xdr:to>
    <xdr:sp macro="" textlink="">
      <xdr:nvSpPr>
        <xdr:cNvPr id="14345" name="Text Box 9"/>
        <xdr:cNvSpPr txBox="1">
          <a:spLocks noChangeArrowheads="1"/>
        </xdr:cNvSpPr>
      </xdr:nvSpPr>
      <xdr:spPr bwMode="auto">
        <a:xfrm>
          <a:off x="1295400" y="14382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3</xdr:col>
      <xdr:colOff>400050</xdr:colOff>
      <xdr:row>6</xdr:row>
      <xdr:rowOff>28575</xdr:rowOff>
    </xdr:from>
    <xdr:to>
      <xdr:col>5</xdr:col>
      <xdr:colOff>160655</xdr:colOff>
      <xdr:row>10</xdr:row>
      <xdr:rowOff>89274</xdr:rowOff>
    </xdr:to>
    <xdr:pic>
      <xdr:nvPicPr>
        <xdr:cNvPr id="11" name="Picture 10" descr="client4.jpg"/>
        <xdr:cNvPicPr/>
      </xdr:nvPicPr>
      <xdr:blipFill>
        <a:blip xmlns:r="http://schemas.openxmlformats.org/officeDocument/2006/relationships" r:embed="rId1" cstate="print"/>
        <a:stretch>
          <a:fillRect/>
        </a:stretch>
      </xdr:blipFill>
      <xdr:spPr>
        <a:xfrm>
          <a:off x="2228850" y="1171575"/>
          <a:ext cx="979805" cy="777875"/>
        </a:xfrm>
        <a:prstGeom prst="rect">
          <a:avLst/>
        </a:prstGeom>
        <a:ln>
          <a:noFill/>
        </a:ln>
        <a:effectLst>
          <a:softEdge rad="112500"/>
        </a:effectLst>
      </xdr:spPr>
    </xdr:pic>
    <xdr:clientData/>
  </xdr:twoCellAnchor>
  <xdr:twoCellAnchor editAs="oneCell">
    <xdr:from>
      <xdr:col>5</xdr:col>
      <xdr:colOff>152400</xdr:colOff>
      <xdr:row>8</xdr:row>
      <xdr:rowOff>19050</xdr:rowOff>
    </xdr:from>
    <xdr:to>
      <xdr:col>6</xdr:col>
      <xdr:colOff>469265</xdr:colOff>
      <xdr:row>11</xdr:row>
      <xdr:rowOff>175858</xdr:rowOff>
    </xdr:to>
    <xdr:pic>
      <xdr:nvPicPr>
        <xdr:cNvPr id="12" name="Picture 11" descr="client5.jpg"/>
        <xdr:cNvPicPr/>
      </xdr:nvPicPr>
      <xdr:blipFill>
        <a:blip xmlns:r="http://schemas.openxmlformats.org/officeDocument/2006/relationships" r:embed="rId2" cstate="print"/>
        <a:stretch>
          <a:fillRect/>
        </a:stretch>
      </xdr:blipFill>
      <xdr:spPr>
        <a:xfrm>
          <a:off x="3200400" y="1162050"/>
          <a:ext cx="926465" cy="694690"/>
        </a:xfrm>
        <a:prstGeom prst="rect">
          <a:avLst/>
        </a:prstGeom>
        <a:ln>
          <a:noFill/>
        </a:ln>
        <a:effectLst>
          <a:softEdge rad="112500"/>
        </a:effectLst>
      </xdr:spPr>
    </xdr:pic>
    <xdr:clientData/>
  </xdr:twoCellAnchor>
  <xdr:twoCellAnchor editAs="oneCell">
    <xdr:from>
      <xdr:col>5</xdr:col>
      <xdr:colOff>409575</xdr:colOff>
      <xdr:row>11</xdr:row>
      <xdr:rowOff>114300</xdr:rowOff>
    </xdr:from>
    <xdr:to>
      <xdr:col>7</xdr:col>
      <xdr:colOff>151073</xdr:colOff>
      <xdr:row>15</xdr:row>
      <xdr:rowOff>56880</xdr:rowOff>
    </xdr:to>
    <xdr:pic>
      <xdr:nvPicPr>
        <xdr:cNvPr id="13" name="Picture 12" descr="Client Deep Rural.jpg"/>
        <xdr:cNvPicPr/>
      </xdr:nvPicPr>
      <xdr:blipFill>
        <a:blip xmlns:r="http://schemas.openxmlformats.org/officeDocument/2006/relationships" r:embed="rId3" cstate="print"/>
        <a:stretch>
          <a:fillRect/>
        </a:stretch>
      </xdr:blipFill>
      <xdr:spPr>
        <a:xfrm>
          <a:off x="3457575" y="1828800"/>
          <a:ext cx="960698" cy="659757"/>
        </a:xfrm>
        <a:prstGeom prst="rect">
          <a:avLst/>
        </a:prstGeom>
        <a:ln>
          <a:noFill/>
        </a:ln>
        <a:effectLst>
          <a:softEdge rad="112500"/>
        </a:effectLst>
      </xdr:spPr>
    </xdr:pic>
    <xdr:clientData/>
  </xdr:twoCellAnchor>
  <xdr:twoCellAnchor>
    <xdr:from>
      <xdr:col>11</xdr:col>
      <xdr:colOff>419100</xdr:colOff>
      <xdr:row>24</xdr:row>
      <xdr:rowOff>171450</xdr:rowOff>
    </xdr:from>
    <xdr:to>
      <xdr:col>13</xdr:col>
      <xdr:colOff>409575</xdr:colOff>
      <xdr:row>29</xdr:row>
      <xdr:rowOff>85725</xdr:rowOff>
    </xdr:to>
    <xdr:sp macro="" textlink="">
      <xdr:nvSpPr>
        <xdr:cNvPr id="14346" name="Text Box 10"/>
        <xdr:cNvSpPr txBox="1">
          <a:spLocks noChangeArrowheads="1"/>
        </xdr:cNvSpPr>
      </xdr:nvSpPr>
      <xdr:spPr bwMode="auto">
        <a:xfrm>
          <a:off x="7124700" y="4362450"/>
          <a:ext cx="1209675" cy="866775"/>
        </a:xfrm>
        <a:prstGeom prst="rect">
          <a:avLst/>
        </a:prstGeom>
        <a:noFill/>
        <a:ln w="9525">
          <a:noFill/>
          <a:miter lim="800000"/>
          <a:headEnd/>
          <a:tailEnd/>
        </a:ln>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7</xdr:col>
      <xdr:colOff>352425</xdr:colOff>
      <xdr:row>11</xdr:row>
      <xdr:rowOff>104775</xdr:rowOff>
    </xdr:from>
    <xdr:to>
      <xdr:col>9</xdr:col>
      <xdr:colOff>161925</xdr:colOff>
      <xdr:row>15</xdr:row>
      <xdr:rowOff>87368</xdr:rowOff>
    </xdr:to>
    <xdr:pic>
      <xdr:nvPicPr>
        <xdr:cNvPr id="15" name="Picture 14" descr="Client Wet Ind.jpg"/>
        <xdr:cNvPicPr/>
      </xdr:nvPicPr>
      <xdr:blipFill>
        <a:blip xmlns:r="http://schemas.openxmlformats.org/officeDocument/2006/relationships" r:embed="rId4" cstate="print"/>
        <a:stretch>
          <a:fillRect/>
        </a:stretch>
      </xdr:blipFill>
      <xdr:spPr>
        <a:xfrm>
          <a:off x="4619625" y="1819275"/>
          <a:ext cx="1028700" cy="699770"/>
        </a:xfrm>
        <a:prstGeom prst="rect">
          <a:avLst/>
        </a:prstGeom>
        <a:ln>
          <a:noFill/>
        </a:ln>
        <a:effectLst>
          <a:softEdge rad="112500"/>
        </a:effectLst>
      </xdr:spPr>
    </xdr:pic>
    <xdr:clientData/>
  </xdr:twoCellAnchor>
  <xdr:twoCellAnchor editAs="oneCell">
    <xdr:from>
      <xdr:col>9</xdr:col>
      <xdr:colOff>295275</xdr:colOff>
      <xdr:row>11</xdr:row>
      <xdr:rowOff>161925</xdr:rowOff>
    </xdr:from>
    <xdr:to>
      <xdr:col>11</xdr:col>
      <xdr:colOff>104775</xdr:colOff>
      <xdr:row>15</xdr:row>
      <xdr:rowOff>60063</xdr:rowOff>
    </xdr:to>
    <xdr:pic>
      <xdr:nvPicPr>
        <xdr:cNvPr id="16" name="Picture 15" descr="Client Dry ind.jpg"/>
        <xdr:cNvPicPr/>
      </xdr:nvPicPr>
      <xdr:blipFill>
        <a:blip xmlns:r="http://schemas.openxmlformats.org/officeDocument/2006/relationships" r:embed="rId5" cstate="print"/>
        <a:stretch>
          <a:fillRect/>
        </a:stretch>
      </xdr:blipFill>
      <xdr:spPr>
        <a:xfrm>
          <a:off x="5781675" y="1876425"/>
          <a:ext cx="1028700" cy="615315"/>
        </a:xfrm>
        <a:prstGeom prst="rect">
          <a:avLst/>
        </a:prstGeom>
        <a:ln>
          <a:noFill/>
        </a:ln>
        <a:effectLst>
          <a:softEdge rad="112500"/>
        </a:effectLst>
      </xdr:spPr>
    </xdr:pic>
    <xdr:clientData/>
  </xdr:twoCellAnchor>
  <xdr:twoCellAnchor editAs="oneCell">
    <xdr:from>
      <xdr:col>6</xdr:col>
      <xdr:colOff>504825</xdr:colOff>
      <xdr:row>6</xdr:row>
      <xdr:rowOff>104775</xdr:rowOff>
    </xdr:from>
    <xdr:to>
      <xdr:col>8</xdr:col>
      <xdr:colOff>234950</xdr:colOff>
      <xdr:row>10</xdr:row>
      <xdr:rowOff>99434</xdr:rowOff>
    </xdr:to>
    <xdr:pic>
      <xdr:nvPicPr>
        <xdr:cNvPr id="17" name="Picture 16" descr="DSCF5023.JPG"/>
        <xdr:cNvPicPr/>
      </xdr:nvPicPr>
      <xdr:blipFill>
        <a:blip xmlns:r="http://schemas.openxmlformats.org/officeDocument/2006/relationships" r:embed="rId6" cstate="print"/>
        <a:stretch>
          <a:fillRect/>
        </a:stretch>
      </xdr:blipFill>
      <xdr:spPr>
        <a:xfrm>
          <a:off x="4162425" y="1247775"/>
          <a:ext cx="949325" cy="711835"/>
        </a:xfrm>
        <a:prstGeom prst="rect">
          <a:avLst/>
        </a:prstGeom>
        <a:ln>
          <a:noFill/>
        </a:ln>
        <a:effectLst>
          <a:softEdge rad="112500"/>
        </a:effectLst>
      </xdr:spPr>
    </xdr:pic>
    <xdr:clientData/>
  </xdr:twoCellAnchor>
  <xdr:twoCellAnchor editAs="oneCell">
    <xdr:from>
      <xdr:col>8</xdr:col>
      <xdr:colOff>247650</xdr:colOff>
      <xdr:row>8</xdr:row>
      <xdr:rowOff>47625</xdr:rowOff>
    </xdr:from>
    <xdr:to>
      <xdr:col>9</xdr:col>
      <xdr:colOff>415925</xdr:colOff>
      <xdr:row>11</xdr:row>
      <xdr:rowOff>93308</xdr:rowOff>
    </xdr:to>
    <xdr:pic>
      <xdr:nvPicPr>
        <xdr:cNvPr id="18" name="Picture 17" descr="Client Rural1.jpg"/>
        <xdr:cNvPicPr/>
      </xdr:nvPicPr>
      <xdr:blipFill>
        <a:blip xmlns:r="http://schemas.openxmlformats.org/officeDocument/2006/relationships" r:embed="rId7" cstate="print"/>
        <a:stretch>
          <a:fillRect/>
        </a:stretch>
      </xdr:blipFill>
      <xdr:spPr>
        <a:xfrm>
          <a:off x="5124450" y="1190625"/>
          <a:ext cx="777875" cy="583565"/>
        </a:xfrm>
        <a:prstGeom prst="rect">
          <a:avLst/>
        </a:prstGeom>
        <a:ln>
          <a:noFill/>
        </a:ln>
        <a:effectLst>
          <a:softEdge rad="112500"/>
        </a:effectLst>
      </xdr:spPr>
    </xdr:pic>
    <xdr:clientData/>
  </xdr:twoCellAnchor>
  <xdr:twoCellAnchor editAs="oneCell">
    <xdr:from>
      <xdr:col>9</xdr:col>
      <xdr:colOff>304800</xdr:colOff>
      <xdr:row>6</xdr:row>
      <xdr:rowOff>114300</xdr:rowOff>
    </xdr:from>
    <xdr:to>
      <xdr:col>11</xdr:col>
      <xdr:colOff>114300</xdr:colOff>
      <xdr:row>10</xdr:row>
      <xdr:rowOff>80384</xdr:rowOff>
    </xdr:to>
    <xdr:pic>
      <xdr:nvPicPr>
        <xdr:cNvPr id="19" name="Picture 18" descr="Client Agric.jpg"/>
        <xdr:cNvPicPr/>
      </xdr:nvPicPr>
      <xdr:blipFill>
        <a:blip xmlns:r="http://schemas.openxmlformats.org/officeDocument/2006/relationships" r:embed="rId8" cstate="print"/>
        <a:stretch>
          <a:fillRect/>
        </a:stretch>
      </xdr:blipFill>
      <xdr:spPr>
        <a:xfrm>
          <a:off x="5791200" y="1257300"/>
          <a:ext cx="1028700" cy="683260"/>
        </a:xfrm>
        <a:prstGeom prst="rect">
          <a:avLst/>
        </a:prstGeom>
        <a:ln>
          <a:noFill/>
        </a:ln>
        <a:effectLst>
          <a:softEdge rad="112500"/>
        </a:effectLst>
      </xdr:spPr>
    </xdr:pic>
    <xdr:clientData/>
  </xdr:twoCellAnchor>
  <xdr:twoCellAnchor>
    <xdr:from>
      <xdr:col>0</xdr:col>
      <xdr:colOff>57978</xdr:colOff>
      <xdr:row>14</xdr:row>
      <xdr:rowOff>14494</xdr:rowOff>
    </xdr:from>
    <xdr:to>
      <xdr:col>11</xdr:col>
      <xdr:colOff>485775</xdr:colOff>
      <xdr:row>25</xdr:row>
      <xdr:rowOff>76199</xdr:rowOff>
    </xdr:to>
    <xdr:sp macro="" textlink="">
      <xdr:nvSpPr>
        <xdr:cNvPr id="14347" name="AutoShape 11"/>
        <xdr:cNvSpPr>
          <a:spLocks noChangeArrowheads="1"/>
        </xdr:cNvSpPr>
      </xdr:nvSpPr>
      <xdr:spPr bwMode="auto">
        <a:xfrm>
          <a:off x="57978" y="2681494"/>
          <a:ext cx="7133397" cy="2157205"/>
        </a:xfrm>
        <a:prstGeom prst="rightArrow">
          <a:avLst>
            <a:gd name="adj1" fmla="val 73241"/>
            <a:gd name="adj2" fmla="val 26162"/>
          </a:avLst>
        </a:prstGeom>
        <a:gradFill rotWithShape="0">
          <a:gsLst>
            <a:gs pos="0">
              <a:srgbClr val="D6E3BC"/>
            </a:gs>
            <a:gs pos="100000">
              <a:srgbClr val="D6E3BC">
                <a:gamma/>
                <a:tint val="20000"/>
                <a:invGamma/>
              </a:srgbClr>
            </a:gs>
          </a:gsLst>
          <a:lin ang="0" scaled="1"/>
        </a:gradFill>
        <a:ln w="9525">
          <a:noFill/>
          <a:miter lim="800000"/>
          <a:headEnd/>
          <a:tailEnd/>
        </a:ln>
      </xdr:spPr>
    </xdr:sp>
    <xdr:clientData/>
  </xdr:twoCellAnchor>
  <xdr:twoCellAnchor>
    <xdr:from>
      <xdr:col>0</xdr:col>
      <xdr:colOff>38928</xdr:colOff>
      <xdr:row>15</xdr:row>
      <xdr:rowOff>115542</xdr:rowOff>
    </xdr:from>
    <xdr:to>
      <xdr:col>2</xdr:col>
      <xdr:colOff>175591</xdr:colOff>
      <xdr:row>17</xdr:row>
      <xdr:rowOff>172692</xdr:rowOff>
    </xdr:to>
    <xdr:sp macro="" textlink="">
      <xdr:nvSpPr>
        <xdr:cNvPr id="14348" name="Text Box 12"/>
        <xdr:cNvSpPr txBox="1">
          <a:spLocks noChangeArrowheads="1"/>
        </xdr:cNvSpPr>
      </xdr:nvSpPr>
      <xdr:spPr bwMode="auto">
        <a:xfrm>
          <a:off x="38928" y="2592042"/>
          <a:ext cx="1362489"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76923C"/>
              </a:solidFill>
              <a:latin typeface="Arial"/>
              <a:cs typeface="Arial"/>
            </a:rPr>
            <a:t>ASSETS</a:t>
          </a:r>
        </a:p>
        <a:p>
          <a:pPr algn="l" rtl="1">
            <a:defRPr sz="1000"/>
          </a:pPr>
          <a:endParaRPr lang="en-ZA" sz="1400" b="1" i="0" strike="noStrike">
            <a:solidFill>
              <a:srgbClr val="76923C"/>
            </a:solidFill>
            <a:latin typeface="Arial"/>
            <a:cs typeface="Arial"/>
          </a:endParaRPr>
        </a:p>
      </xdr:txBody>
    </xdr:sp>
    <xdr:clientData/>
  </xdr:twoCellAnchor>
  <xdr:twoCellAnchor>
    <xdr:from>
      <xdr:col>0</xdr:col>
      <xdr:colOff>0</xdr:colOff>
      <xdr:row>17</xdr:row>
      <xdr:rowOff>6626</xdr:rowOff>
    </xdr:from>
    <xdr:to>
      <xdr:col>3</xdr:col>
      <xdr:colOff>371475</xdr:colOff>
      <xdr:row>18</xdr:row>
      <xdr:rowOff>63776</xdr:rowOff>
    </xdr:to>
    <xdr:sp macro="" textlink="">
      <xdr:nvSpPr>
        <xdr:cNvPr id="14349" name="Text Box 13"/>
        <xdr:cNvSpPr txBox="1">
          <a:spLocks noChangeArrowheads="1"/>
        </xdr:cNvSpPr>
      </xdr:nvSpPr>
      <xdr:spPr bwMode="auto">
        <a:xfrm>
          <a:off x="0" y="2864126"/>
          <a:ext cx="2210214"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RESOURCE DEVELOPMENT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74543</xdr:colOff>
      <xdr:row>18</xdr:row>
      <xdr:rowOff>38928</xdr:rowOff>
    </xdr:from>
    <xdr:to>
      <xdr:col>2</xdr:col>
      <xdr:colOff>17393</xdr:colOff>
      <xdr:row>20</xdr:row>
      <xdr:rowOff>143703</xdr:rowOff>
    </xdr:to>
    <xdr:sp macro="" textlink="">
      <xdr:nvSpPr>
        <xdr:cNvPr id="14350" name="AutoShape 14"/>
        <xdr:cNvSpPr>
          <a:spLocks noChangeArrowheads="1"/>
        </xdr:cNvSpPr>
      </xdr:nvSpPr>
      <xdr:spPr bwMode="auto">
        <a:xfrm rot="10800000">
          <a:off x="74543" y="3086928"/>
          <a:ext cx="1168676"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352011</xdr:colOff>
      <xdr:row>19</xdr:row>
      <xdr:rowOff>64604</xdr:rowOff>
    </xdr:from>
    <xdr:to>
      <xdr:col>3</xdr:col>
      <xdr:colOff>304386</xdr:colOff>
      <xdr:row>21</xdr:row>
      <xdr:rowOff>169379</xdr:rowOff>
    </xdr:to>
    <xdr:sp macro="" textlink="">
      <xdr:nvSpPr>
        <xdr:cNvPr id="14351" name="AutoShape 15"/>
        <xdr:cNvSpPr>
          <a:spLocks noChangeArrowheads="1"/>
        </xdr:cNvSpPr>
      </xdr:nvSpPr>
      <xdr:spPr bwMode="auto">
        <a:xfrm rot="10800000">
          <a:off x="964924" y="330310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538370</xdr:colOff>
      <xdr:row>18</xdr:row>
      <xdr:rowOff>55908</xdr:rowOff>
    </xdr:from>
    <xdr:to>
      <xdr:col>4</xdr:col>
      <xdr:colOff>230257</xdr:colOff>
      <xdr:row>19</xdr:row>
      <xdr:rowOff>103533</xdr:rowOff>
    </xdr:to>
    <xdr:sp macro="" textlink="">
      <xdr:nvSpPr>
        <xdr:cNvPr id="14352" name="Text Box 16"/>
        <xdr:cNvSpPr txBox="1">
          <a:spLocks noChangeArrowheads="1"/>
        </xdr:cNvSpPr>
      </xdr:nvSpPr>
      <xdr:spPr bwMode="auto">
        <a:xfrm>
          <a:off x="1151283" y="3103908"/>
          <a:ext cx="1530626"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INFRASTRUCTURE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4</xdr:col>
      <xdr:colOff>356152</xdr:colOff>
      <xdr:row>15</xdr:row>
      <xdr:rowOff>157370</xdr:rowOff>
    </xdr:from>
    <xdr:to>
      <xdr:col>6</xdr:col>
      <xdr:colOff>159026</xdr:colOff>
      <xdr:row>20</xdr:row>
      <xdr:rowOff>32425</xdr:rowOff>
    </xdr:to>
    <xdr:pic>
      <xdr:nvPicPr>
        <xdr:cNvPr id="26" name="Picture 25" descr="Water  Infra Res &amp; BP.jpg"/>
        <xdr:cNvPicPr/>
      </xdr:nvPicPr>
      <xdr:blipFill>
        <a:blip xmlns:r="http://schemas.openxmlformats.org/officeDocument/2006/relationships" r:embed="rId9" cstate="print"/>
        <a:stretch>
          <a:fillRect/>
        </a:stretch>
      </xdr:blipFill>
      <xdr:spPr>
        <a:xfrm>
          <a:off x="2807804" y="2633870"/>
          <a:ext cx="1028700" cy="771525"/>
        </a:xfrm>
        <a:prstGeom prst="rect">
          <a:avLst/>
        </a:prstGeom>
        <a:ln>
          <a:noFill/>
        </a:ln>
        <a:effectLst>
          <a:softEdge rad="112500"/>
        </a:effectLst>
      </xdr:spPr>
    </xdr:pic>
    <xdr:clientData/>
  </xdr:twoCellAnchor>
  <xdr:twoCellAnchor editAs="oneCell">
    <xdr:from>
      <xdr:col>6</xdr:col>
      <xdr:colOff>256761</xdr:colOff>
      <xdr:row>15</xdr:row>
      <xdr:rowOff>132522</xdr:rowOff>
    </xdr:from>
    <xdr:to>
      <xdr:col>8</xdr:col>
      <xdr:colOff>356761</xdr:colOff>
      <xdr:row>20</xdr:row>
      <xdr:rowOff>127303</xdr:rowOff>
    </xdr:to>
    <xdr:pic>
      <xdr:nvPicPr>
        <xdr:cNvPr id="27" name="Picture 26" descr="Water  Infra WTW.jpg"/>
        <xdr:cNvPicPr/>
      </xdr:nvPicPr>
      <xdr:blipFill>
        <a:blip xmlns:r="http://schemas.openxmlformats.org/officeDocument/2006/relationships" r:embed="rId10" cstate="print"/>
        <a:stretch>
          <a:fillRect/>
        </a:stretch>
      </xdr:blipFill>
      <xdr:spPr>
        <a:xfrm>
          <a:off x="3934239" y="2609022"/>
          <a:ext cx="1325826" cy="891251"/>
        </a:xfrm>
        <a:prstGeom prst="rect">
          <a:avLst/>
        </a:prstGeom>
        <a:ln>
          <a:noFill/>
        </a:ln>
        <a:effectLst>
          <a:softEdge rad="112500"/>
        </a:effectLst>
      </xdr:spPr>
    </xdr:pic>
    <xdr:clientData/>
  </xdr:twoCellAnchor>
  <xdr:twoCellAnchor editAs="oneCell">
    <xdr:from>
      <xdr:col>5</xdr:col>
      <xdr:colOff>173935</xdr:colOff>
      <xdr:row>19</xdr:row>
      <xdr:rowOff>49696</xdr:rowOff>
    </xdr:from>
    <xdr:to>
      <xdr:col>6</xdr:col>
      <xdr:colOff>589722</xdr:colOff>
      <xdr:row>23</xdr:row>
      <xdr:rowOff>104044</xdr:rowOff>
    </xdr:to>
    <xdr:pic>
      <xdr:nvPicPr>
        <xdr:cNvPr id="28" name="Picture 27" descr="Water Res dam.jpg"/>
        <xdr:cNvPicPr/>
      </xdr:nvPicPr>
      <xdr:blipFill>
        <a:blip xmlns:r="http://schemas.openxmlformats.org/officeDocument/2006/relationships" r:embed="rId11" cstate="print"/>
        <a:stretch>
          <a:fillRect/>
        </a:stretch>
      </xdr:blipFill>
      <xdr:spPr>
        <a:xfrm>
          <a:off x="3238500" y="3288196"/>
          <a:ext cx="1028700" cy="771525"/>
        </a:xfrm>
        <a:prstGeom prst="rect">
          <a:avLst/>
        </a:prstGeom>
        <a:ln>
          <a:noFill/>
        </a:ln>
        <a:effectLst>
          <a:softEdge rad="112500"/>
        </a:effectLst>
      </xdr:spPr>
    </xdr:pic>
    <xdr:clientData/>
  </xdr:twoCellAnchor>
  <xdr:twoCellAnchor editAs="oneCell">
    <xdr:from>
      <xdr:col>7</xdr:col>
      <xdr:colOff>571500</xdr:colOff>
      <xdr:row>19</xdr:row>
      <xdr:rowOff>57978</xdr:rowOff>
    </xdr:from>
    <xdr:to>
      <xdr:col>9</xdr:col>
      <xdr:colOff>374374</xdr:colOff>
      <xdr:row>23</xdr:row>
      <xdr:rowOff>55811</xdr:rowOff>
    </xdr:to>
    <xdr:pic>
      <xdr:nvPicPr>
        <xdr:cNvPr id="29" name="Picture 28" descr="Water  Infra STW.jpg"/>
        <xdr:cNvPicPr/>
      </xdr:nvPicPr>
      <xdr:blipFill>
        <a:blip xmlns:r="http://schemas.openxmlformats.org/officeDocument/2006/relationships" r:embed="rId12" cstate="print"/>
        <a:stretch>
          <a:fillRect/>
        </a:stretch>
      </xdr:blipFill>
      <xdr:spPr>
        <a:xfrm>
          <a:off x="4861891" y="3296478"/>
          <a:ext cx="1028700" cy="715010"/>
        </a:xfrm>
        <a:prstGeom prst="rect">
          <a:avLst/>
        </a:prstGeom>
        <a:ln>
          <a:noFill/>
        </a:ln>
        <a:effectLst>
          <a:softEdge rad="112500"/>
        </a:effectLst>
      </xdr:spPr>
    </xdr:pic>
    <xdr:clientData/>
  </xdr:twoCellAnchor>
  <xdr:twoCellAnchor editAs="oneCell">
    <xdr:from>
      <xdr:col>9</xdr:col>
      <xdr:colOff>289891</xdr:colOff>
      <xdr:row>16</xdr:row>
      <xdr:rowOff>41413</xdr:rowOff>
    </xdr:from>
    <xdr:to>
      <xdr:col>11</xdr:col>
      <xdr:colOff>87733</xdr:colOff>
      <xdr:row>23</xdr:row>
      <xdr:rowOff>13270</xdr:rowOff>
    </xdr:to>
    <xdr:pic>
      <xdr:nvPicPr>
        <xdr:cNvPr id="30" name="Picture 29" descr="WaterResource GW.jpg"/>
        <xdr:cNvPicPr/>
      </xdr:nvPicPr>
      <xdr:blipFill>
        <a:blip xmlns:r="http://schemas.openxmlformats.org/officeDocument/2006/relationships" r:embed="rId13" cstate="print"/>
        <a:stretch>
          <a:fillRect/>
        </a:stretch>
      </xdr:blipFill>
      <xdr:spPr>
        <a:xfrm>
          <a:off x="5806108" y="2708413"/>
          <a:ext cx="1023668" cy="1226916"/>
        </a:xfrm>
        <a:prstGeom prst="rect">
          <a:avLst/>
        </a:prstGeom>
        <a:ln>
          <a:noFill/>
        </a:ln>
        <a:effectLst>
          <a:softEdge rad="112500"/>
        </a:effectLst>
      </xdr:spPr>
    </xdr:pic>
    <xdr:clientData/>
  </xdr:twoCellAnchor>
  <xdr:twoCellAnchor>
    <xdr:from>
      <xdr:col>0</xdr:col>
      <xdr:colOff>59531</xdr:colOff>
      <xdr:row>22</xdr:row>
      <xdr:rowOff>91936</xdr:rowOff>
    </xdr:from>
    <xdr:to>
      <xdr:col>11</xdr:col>
      <xdr:colOff>476250</xdr:colOff>
      <xdr:row>34</xdr:row>
      <xdr:rowOff>171450</xdr:rowOff>
    </xdr:to>
    <xdr:sp macro="" textlink="">
      <xdr:nvSpPr>
        <xdr:cNvPr id="14353" name="AutoShape 17"/>
        <xdr:cNvSpPr>
          <a:spLocks noChangeArrowheads="1"/>
        </xdr:cNvSpPr>
      </xdr:nvSpPr>
      <xdr:spPr bwMode="auto">
        <a:xfrm>
          <a:off x="59531" y="4282936"/>
          <a:ext cx="7122319" cy="2365514"/>
        </a:xfrm>
        <a:prstGeom prst="rightArrow">
          <a:avLst>
            <a:gd name="adj1" fmla="val 73241"/>
            <a:gd name="adj2" fmla="val 28832"/>
          </a:avLst>
        </a:prstGeom>
        <a:gradFill rotWithShape="0">
          <a:gsLst>
            <a:gs pos="0">
              <a:srgbClr val="C6D9F1"/>
            </a:gs>
            <a:gs pos="100000">
              <a:srgbClr val="C6D9F1">
                <a:gamma/>
                <a:tint val="20000"/>
                <a:invGamma/>
              </a:srgbClr>
            </a:gs>
          </a:gsLst>
          <a:lin ang="0" scaled="1"/>
        </a:gradFill>
        <a:ln w="9525">
          <a:noFill/>
          <a:miter lim="800000"/>
          <a:headEnd/>
          <a:tailEnd/>
        </a:ln>
      </xdr:spPr>
    </xdr:sp>
    <xdr:clientData/>
  </xdr:twoCellAnchor>
  <xdr:twoCellAnchor>
    <xdr:from>
      <xdr:col>0</xdr:col>
      <xdr:colOff>41413</xdr:colOff>
      <xdr:row>23</xdr:row>
      <xdr:rowOff>153642</xdr:rowOff>
    </xdr:from>
    <xdr:to>
      <xdr:col>2</xdr:col>
      <xdr:colOff>492401</xdr:colOff>
      <xdr:row>26</xdr:row>
      <xdr:rowOff>20292</xdr:rowOff>
    </xdr:to>
    <xdr:sp macro="" textlink="">
      <xdr:nvSpPr>
        <xdr:cNvPr id="14354" name="Text Box 18"/>
        <xdr:cNvSpPr txBox="1">
          <a:spLocks noChangeArrowheads="1"/>
        </xdr:cNvSpPr>
      </xdr:nvSpPr>
      <xdr:spPr bwMode="auto">
        <a:xfrm>
          <a:off x="41413" y="4154142"/>
          <a:ext cx="1676814"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8DB3E2"/>
              </a:solidFill>
              <a:latin typeface="Arial"/>
              <a:cs typeface="Arial"/>
            </a:rPr>
            <a:t>MANAGEMENT</a:t>
          </a:r>
        </a:p>
        <a:p>
          <a:pPr algn="l" rtl="1">
            <a:defRPr sz="1000"/>
          </a:pPr>
          <a:endParaRPr lang="en-ZA" sz="1400" b="1" i="0" strike="noStrike">
            <a:solidFill>
              <a:srgbClr val="8DB3E2"/>
            </a:solidFill>
            <a:latin typeface="Arial"/>
            <a:cs typeface="Arial"/>
          </a:endParaRPr>
        </a:p>
      </xdr:txBody>
    </xdr:sp>
    <xdr:clientData/>
  </xdr:twoCellAnchor>
  <xdr:twoCellAnchor>
    <xdr:from>
      <xdr:col>0</xdr:col>
      <xdr:colOff>0</xdr:colOff>
      <xdr:row>25</xdr:row>
      <xdr:rowOff>6211</xdr:rowOff>
    </xdr:from>
    <xdr:to>
      <xdr:col>4</xdr:col>
      <xdr:colOff>0</xdr:colOff>
      <xdr:row>27</xdr:row>
      <xdr:rowOff>15736</xdr:rowOff>
    </xdr:to>
    <xdr:sp macro="" textlink="">
      <xdr:nvSpPr>
        <xdr:cNvPr id="14355" name="Text Box 19"/>
        <xdr:cNvSpPr txBox="1">
          <a:spLocks noChangeArrowheads="1"/>
        </xdr:cNvSpPr>
      </xdr:nvSpPr>
      <xdr:spPr bwMode="auto">
        <a:xfrm>
          <a:off x="0" y="4387711"/>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EFFECTIVE MANAGEMENT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70402</xdr:colOff>
      <xdr:row>26</xdr:row>
      <xdr:rowOff>48039</xdr:rowOff>
    </xdr:from>
    <xdr:to>
      <xdr:col>2</xdr:col>
      <xdr:colOff>22777</xdr:colOff>
      <xdr:row>28</xdr:row>
      <xdr:rowOff>152814</xdr:rowOff>
    </xdr:to>
    <xdr:sp macro="" textlink="">
      <xdr:nvSpPr>
        <xdr:cNvPr id="14356" name="AutoShape 20"/>
        <xdr:cNvSpPr>
          <a:spLocks noChangeArrowheads="1"/>
        </xdr:cNvSpPr>
      </xdr:nvSpPr>
      <xdr:spPr bwMode="auto">
        <a:xfrm rot="10800000">
          <a:off x="70402" y="4620039"/>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419100</xdr:colOff>
      <xdr:row>25</xdr:row>
      <xdr:rowOff>186358</xdr:rowOff>
    </xdr:from>
    <xdr:to>
      <xdr:col>6</xdr:col>
      <xdr:colOff>238125</xdr:colOff>
      <xdr:row>32</xdr:row>
      <xdr:rowOff>9525</xdr:rowOff>
    </xdr:to>
    <xdr:sp macro="" textlink="">
      <xdr:nvSpPr>
        <xdr:cNvPr id="14357" name="Text Box 21"/>
        <xdr:cNvSpPr txBox="1">
          <a:spLocks noChangeArrowheads="1"/>
        </xdr:cNvSpPr>
      </xdr:nvSpPr>
      <xdr:spPr bwMode="auto">
        <a:xfrm>
          <a:off x="1028700" y="4948858"/>
          <a:ext cx="2867025" cy="1156667"/>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Water Use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Conservation &amp; Demand Management</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Finance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Social &amp; Customer Services Requirements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Return Flow</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Sanitation</a:t>
          </a:r>
        </a:p>
        <a:p>
          <a:pPr algn="l" rtl="1">
            <a:defRPr sz="1000"/>
          </a:pPr>
          <a:endParaRPr lang="en-ZA" sz="900" b="0" i="0" strike="noStrike">
            <a:solidFill>
              <a:srgbClr val="000000"/>
            </a:solidFill>
            <a:latin typeface="Arial"/>
            <a:cs typeface="Arial"/>
          </a:endParaRPr>
        </a:p>
      </xdr:txBody>
    </xdr:sp>
    <xdr:clientData/>
  </xdr:twoCellAnchor>
  <xdr:twoCellAnchor editAs="oneCell">
    <xdr:from>
      <xdr:col>4</xdr:col>
      <xdr:colOff>349318</xdr:colOff>
      <xdr:row>20</xdr:row>
      <xdr:rowOff>182389</xdr:rowOff>
    </xdr:from>
    <xdr:to>
      <xdr:col>5</xdr:col>
      <xdr:colOff>103438</xdr:colOff>
      <xdr:row>26</xdr:row>
      <xdr:rowOff>54359</xdr:rowOff>
    </xdr:to>
    <xdr:pic>
      <xdr:nvPicPr>
        <xdr:cNvPr id="36" name="Picture 35" descr="C:\Program Files\Microsoft Office\MEDIA\CAGCAT10\j0300840.wmf"/>
        <xdr:cNvPicPr/>
      </xdr:nvPicPr>
      <xdr:blipFill>
        <a:blip xmlns:r="http://schemas.openxmlformats.org/officeDocument/2006/relationships" r:embed="rId14" cstate="print"/>
        <a:srcRect/>
        <a:stretch>
          <a:fillRect/>
        </a:stretch>
      </xdr:blipFill>
      <xdr:spPr bwMode="auto">
        <a:xfrm rot="2948599">
          <a:off x="2510619" y="3901740"/>
          <a:ext cx="947735" cy="3670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436079</xdr:colOff>
      <xdr:row>21</xdr:row>
      <xdr:rowOff>69159</xdr:rowOff>
    </xdr:from>
    <xdr:to>
      <xdr:col>5</xdr:col>
      <xdr:colOff>350354</xdr:colOff>
      <xdr:row>25</xdr:row>
      <xdr:rowOff>12009</xdr:rowOff>
    </xdr:to>
    <xdr:cxnSp macro="">
      <xdr:nvCxnSpPr>
        <xdr:cNvPr id="14358" name="AutoShape 22"/>
        <xdr:cNvCxnSpPr>
          <a:cxnSpLocks noChangeShapeType="1"/>
        </xdr:cNvCxnSpPr>
      </xdr:nvCxnSpPr>
      <xdr:spPr bwMode="auto">
        <a:xfrm>
          <a:off x="2887731" y="3688659"/>
          <a:ext cx="527188" cy="704850"/>
        </a:xfrm>
        <a:prstGeom prst="straightConnector1">
          <a:avLst/>
        </a:prstGeom>
        <a:noFill/>
        <a:ln w="15875">
          <a:solidFill>
            <a:srgbClr val="000000"/>
          </a:solidFill>
          <a:round/>
          <a:headEnd type="oval" w="med" len="med"/>
          <a:tailEnd type="oval" w="med" len="med"/>
        </a:ln>
      </xdr:spPr>
    </xdr:cxnSp>
    <xdr:clientData/>
  </xdr:twoCellAnchor>
  <xdr:twoCellAnchor>
    <xdr:from>
      <xdr:col>5</xdr:col>
      <xdr:colOff>209550</xdr:colOff>
      <xdr:row>22</xdr:row>
      <xdr:rowOff>177662</xdr:rowOff>
    </xdr:from>
    <xdr:to>
      <xdr:col>8</xdr:col>
      <xdr:colOff>95250</xdr:colOff>
      <xdr:row>24</xdr:row>
      <xdr:rowOff>34787</xdr:rowOff>
    </xdr:to>
    <xdr:sp macro="" textlink="">
      <xdr:nvSpPr>
        <xdr:cNvPr id="14359" name="Text Box 23"/>
        <xdr:cNvSpPr txBox="1">
          <a:spLocks noChangeArrowheads="1"/>
        </xdr:cNvSpPr>
      </xdr:nvSpPr>
      <xdr:spPr bwMode="auto">
        <a:xfrm>
          <a:off x="3274115" y="3987662"/>
          <a:ext cx="1724439"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BALANCE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6</xdr:col>
      <xdr:colOff>96906</xdr:colOff>
      <xdr:row>24</xdr:row>
      <xdr:rowOff>102704</xdr:rowOff>
    </xdr:from>
    <xdr:to>
      <xdr:col>7</xdr:col>
      <xdr:colOff>393423</xdr:colOff>
      <xdr:row>28</xdr:row>
      <xdr:rowOff>157052</xdr:rowOff>
    </xdr:to>
    <xdr:pic>
      <xdr:nvPicPr>
        <xdr:cNvPr id="39" name="Picture 38" descr="Social Serv Payment.jpg"/>
        <xdr:cNvPicPr/>
      </xdr:nvPicPr>
      <xdr:blipFill>
        <a:blip xmlns:r="http://schemas.openxmlformats.org/officeDocument/2006/relationships" r:embed="rId15" cstate="print"/>
        <a:stretch>
          <a:fillRect/>
        </a:stretch>
      </xdr:blipFill>
      <xdr:spPr>
        <a:xfrm>
          <a:off x="3754506" y="4674704"/>
          <a:ext cx="906117" cy="771524"/>
        </a:xfrm>
        <a:prstGeom prst="rect">
          <a:avLst/>
        </a:prstGeom>
        <a:ln>
          <a:noFill/>
        </a:ln>
        <a:effectLst>
          <a:softEdge rad="112500"/>
        </a:effectLst>
      </xdr:spPr>
    </xdr:pic>
    <xdr:clientData/>
  </xdr:twoCellAnchor>
  <xdr:twoCellAnchor editAs="oneCell">
    <xdr:from>
      <xdr:col>8</xdr:col>
      <xdr:colOff>54251</xdr:colOff>
      <xdr:row>24</xdr:row>
      <xdr:rowOff>40583</xdr:rowOff>
    </xdr:from>
    <xdr:to>
      <xdr:col>9</xdr:col>
      <xdr:colOff>466725</xdr:colOff>
      <xdr:row>28</xdr:row>
      <xdr:rowOff>94932</xdr:rowOff>
    </xdr:to>
    <xdr:pic>
      <xdr:nvPicPr>
        <xdr:cNvPr id="40" name="Picture 39" descr="Return Flow.jpg"/>
        <xdr:cNvPicPr/>
      </xdr:nvPicPr>
      <xdr:blipFill>
        <a:blip xmlns:r="http://schemas.openxmlformats.org/officeDocument/2006/relationships" r:embed="rId16" cstate="print"/>
        <a:stretch>
          <a:fillRect/>
        </a:stretch>
      </xdr:blipFill>
      <xdr:spPr>
        <a:xfrm>
          <a:off x="4931051" y="4612583"/>
          <a:ext cx="1022074" cy="771525"/>
        </a:xfrm>
        <a:prstGeom prst="rect">
          <a:avLst/>
        </a:prstGeom>
        <a:ln>
          <a:noFill/>
        </a:ln>
        <a:effectLst>
          <a:softEdge rad="112500"/>
        </a:effectLst>
      </xdr:spPr>
    </xdr:pic>
    <xdr:clientData/>
  </xdr:twoCellAnchor>
  <xdr:twoCellAnchor editAs="oneCell">
    <xdr:from>
      <xdr:col>5</xdr:col>
      <xdr:colOff>286578</xdr:colOff>
      <xdr:row>29</xdr:row>
      <xdr:rowOff>47625</xdr:rowOff>
    </xdr:from>
    <xdr:to>
      <xdr:col>7</xdr:col>
      <xdr:colOff>89452</xdr:colOff>
      <xdr:row>33</xdr:row>
      <xdr:rowOff>101973</xdr:rowOff>
    </xdr:to>
    <xdr:pic>
      <xdr:nvPicPr>
        <xdr:cNvPr id="41" name="Picture 40" descr="Social Serv School rural.jpg"/>
        <xdr:cNvPicPr/>
      </xdr:nvPicPr>
      <xdr:blipFill>
        <a:blip xmlns:r="http://schemas.openxmlformats.org/officeDocument/2006/relationships" r:embed="rId17" cstate="print"/>
        <a:stretch>
          <a:fillRect/>
        </a:stretch>
      </xdr:blipFill>
      <xdr:spPr>
        <a:xfrm>
          <a:off x="3334578" y="5572125"/>
          <a:ext cx="1022074" cy="771525"/>
        </a:xfrm>
        <a:prstGeom prst="rect">
          <a:avLst/>
        </a:prstGeom>
        <a:ln>
          <a:noFill/>
        </a:ln>
        <a:effectLst>
          <a:softEdge rad="112500"/>
        </a:effectLst>
      </xdr:spPr>
    </xdr:pic>
    <xdr:clientData/>
  </xdr:twoCellAnchor>
  <xdr:twoCellAnchor editAs="oneCell">
    <xdr:from>
      <xdr:col>7</xdr:col>
      <xdr:colOff>186360</xdr:colOff>
      <xdr:row>28</xdr:row>
      <xdr:rowOff>92351</xdr:rowOff>
    </xdr:from>
    <xdr:to>
      <xdr:col>8</xdr:col>
      <xdr:colOff>501099</xdr:colOff>
      <xdr:row>32</xdr:row>
      <xdr:rowOff>37092</xdr:rowOff>
    </xdr:to>
    <xdr:pic>
      <xdr:nvPicPr>
        <xdr:cNvPr id="42" name="Picture 41" descr="Sanitation VIP Mud.jpg"/>
        <xdr:cNvPicPr/>
      </xdr:nvPicPr>
      <xdr:blipFill>
        <a:blip xmlns:r="http://schemas.openxmlformats.org/officeDocument/2006/relationships" r:embed="rId18" cstate="print"/>
        <a:stretch>
          <a:fillRect/>
        </a:stretch>
      </xdr:blipFill>
      <xdr:spPr>
        <a:xfrm>
          <a:off x="4453560" y="5426351"/>
          <a:ext cx="924339" cy="661918"/>
        </a:xfrm>
        <a:prstGeom prst="rect">
          <a:avLst/>
        </a:prstGeom>
        <a:ln>
          <a:noFill/>
        </a:ln>
        <a:effectLst>
          <a:softEdge rad="112500"/>
        </a:effectLst>
      </xdr:spPr>
    </xdr:pic>
    <xdr:clientData/>
  </xdr:twoCellAnchor>
  <xdr:twoCellAnchor editAs="oneCell">
    <xdr:from>
      <xdr:col>9</xdr:col>
      <xdr:colOff>176004</xdr:colOff>
      <xdr:row>27</xdr:row>
      <xdr:rowOff>81169</xdr:rowOff>
    </xdr:from>
    <xdr:to>
      <xdr:col>10</xdr:col>
      <xdr:colOff>588478</xdr:colOff>
      <xdr:row>31</xdr:row>
      <xdr:rowOff>135517</xdr:rowOff>
    </xdr:to>
    <xdr:pic>
      <xdr:nvPicPr>
        <xdr:cNvPr id="43" name="Picture 42" descr="Social Serv Com Garden.jpg"/>
        <xdr:cNvPicPr/>
      </xdr:nvPicPr>
      <xdr:blipFill>
        <a:blip xmlns:r="http://schemas.openxmlformats.org/officeDocument/2006/relationships" r:embed="rId19" cstate="print"/>
        <a:stretch>
          <a:fillRect/>
        </a:stretch>
      </xdr:blipFill>
      <xdr:spPr>
        <a:xfrm>
          <a:off x="5662404" y="5224669"/>
          <a:ext cx="1022074" cy="771525"/>
        </a:xfrm>
        <a:prstGeom prst="rect">
          <a:avLst/>
        </a:prstGeom>
        <a:ln>
          <a:noFill/>
        </a:ln>
        <a:effectLst>
          <a:softEdge rad="112500"/>
        </a:effectLst>
      </xdr:spPr>
    </xdr:pic>
    <xdr:clientData/>
  </xdr:twoCellAnchor>
  <xdr:twoCellAnchor>
    <xdr:from>
      <xdr:col>0</xdr:col>
      <xdr:colOff>51111</xdr:colOff>
      <xdr:row>32</xdr:row>
      <xdr:rowOff>95249</xdr:rowOff>
    </xdr:from>
    <xdr:to>
      <xdr:col>11</xdr:col>
      <xdr:colOff>457200</xdr:colOff>
      <xdr:row>40</xdr:row>
      <xdr:rowOff>19050</xdr:rowOff>
    </xdr:to>
    <xdr:sp macro="" textlink="">
      <xdr:nvSpPr>
        <xdr:cNvPr id="14360" name="AutoShape 24"/>
        <xdr:cNvSpPr>
          <a:spLocks noChangeArrowheads="1"/>
        </xdr:cNvSpPr>
      </xdr:nvSpPr>
      <xdr:spPr bwMode="auto">
        <a:xfrm>
          <a:off x="51111" y="6191249"/>
          <a:ext cx="7111689" cy="1447801"/>
        </a:xfrm>
        <a:prstGeom prst="rightArrow">
          <a:avLst>
            <a:gd name="adj1" fmla="val 73241"/>
            <a:gd name="adj2" fmla="val 38442"/>
          </a:avLst>
        </a:prstGeom>
        <a:gradFill rotWithShape="0">
          <a:gsLst>
            <a:gs pos="0">
              <a:srgbClr val="E5B8B7"/>
            </a:gs>
            <a:gs pos="100000">
              <a:srgbClr val="E5B8B7">
                <a:gamma/>
                <a:tint val="20000"/>
                <a:invGamma/>
              </a:srgbClr>
            </a:gs>
          </a:gsLst>
          <a:lin ang="0" scaled="1"/>
        </a:gradFill>
        <a:ln w="9525">
          <a:noFill/>
          <a:miter lim="800000"/>
          <a:headEnd/>
          <a:tailEnd/>
        </a:ln>
      </xdr:spPr>
    </xdr:sp>
    <xdr:clientData/>
  </xdr:twoCellAnchor>
  <xdr:twoCellAnchor>
    <xdr:from>
      <xdr:col>0</xdr:col>
      <xdr:colOff>49696</xdr:colOff>
      <xdr:row>33</xdr:row>
      <xdr:rowOff>74958</xdr:rowOff>
    </xdr:from>
    <xdr:to>
      <xdr:col>5</xdr:col>
      <xdr:colOff>500684</xdr:colOff>
      <xdr:row>35</xdr:row>
      <xdr:rowOff>132108</xdr:rowOff>
    </xdr:to>
    <xdr:sp macro="" textlink="">
      <xdr:nvSpPr>
        <xdr:cNvPr id="14361" name="Text Box 25"/>
        <xdr:cNvSpPr txBox="1">
          <a:spLocks noChangeArrowheads="1"/>
        </xdr:cNvSpPr>
      </xdr:nvSpPr>
      <xdr:spPr bwMode="auto">
        <a:xfrm>
          <a:off x="49696" y="5599458"/>
          <a:ext cx="3515553"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D78F8D"/>
              </a:solidFill>
              <a:latin typeface="Arial"/>
              <a:cs typeface="Arial"/>
            </a:rPr>
            <a:t>PLANNING &amp; REPORTING</a:t>
          </a:r>
        </a:p>
        <a:p>
          <a:pPr algn="l" rtl="1">
            <a:defRPr sz="1000"/>
          </a:pPr>
          <a:endParaRPr lang="en-ZA" sz="1400" b="1" i="0" strike="noStrike">
            <a:solidFill>
              <a:srgbClr val="D78F8D"/>
            </a:solidFill>
            <a:latin typeface="Arial"/>
            <a:cs typeface="Arial"/>
          </a:endParaRPr>
        </a:p>
      </xdr:txBody>
    </xdr:sp>
    <xdr:clientData/>
  </xdr:twoCellAnchor>
  <xdr:twoCellAnchor>
    <xdr:from>
      <xdr:col>1</xdr:col>
      <xdr:colOff>167721</xdr:colOff>
      <xdr:row>34</xdr:row>
      <xdr:rowOff>116785</xdr:rowOff>
    </xdr:from>
    <xdr:to>
      <xdr:col>5</xdr:col>
      <xdr:colOff>167721</xdr:colOff>
      <xdr:row>36</xdr:row>
      <xdr:rowOff>126310</xdr:rowOff>
    </xdr:to>
    <xdr:sp macro="" textlink="">
      <xdr:nvSpPr>
        <xdr:cNvPr id="14362" name="Text Box 26"/>
        <xdr:cNvSpPr txBox="1">
          <a:spLocks noChangeArrowheads="1"/>
        </xdr:cNvSpPr>
      </xdr:nvSpPr>
      <xdr:spPr bwMode="auto">
        <a:xfrm>
          <a:off x="780634" y="5831785"/>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 DEVELOPMENT PLAN</a:t>
          </a:r>
        </a:p>
        <a:p>
          <a:pPr algn="l" rtl="1">
            <a:defRPr sz="1000"/>
          </a:pPr>
          <a:endParaRPr lang="en-ZA" sz="1100" b="1" i="0" strike="noStrike">
            <a:solidFill>
              <a:srgbClr val="000000"/>
            </a:solidFill>
            <a:latin typeface="Arial"/>
            <a:cs typeface="Arial"/>
          </a:endParaRPr>
        </a:p>
      </xdr:txBody>
    </xdr:sp>
    <xdr:clientData/>
  </xdr:twoCellAnchor>
  <xdr:twoCellAnchor>
    <xdr:from>
      <xdr:col>1</xdr:col>
      <xdr:colOff>252619</xdr:colOff>
      <xdr:row>35</xdr:row>
      <xdr:rowOff>147844</xdr:rowOff>
    </xdr:from>
    <xdr:to>
      <xdr:col>3</xdr:col>
      <xdr:colOff>204994</xdr:colOff>
      <xdr:row>38</xdr:row>
      <xdr:rowOff>62119</xdr:rowOff>
    </xdr:to>
    <xdr:sp macro="" textlink="">
      <xdr:nvSpPr>
        <xdr:cNvPr id="14364" name="AutoShape 28"/>
        <xdr:cNvSpPr>
          <a:spLocks noChangeArrowheads="1"/>
        </xdr:cNvSpPr>
      </xdr:nvSpPr>
      <xdr:spPr bwMode="auto">
        <a:xfrm rot="10800000">
          <a:off x="865532" y="605334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4</xdr:col>
      <xdr:colOff>596348</xdr:colOff>
      <xdr:row>33</xdr:row>
      <xdr:rowOff>165652</xdr:rowOff>
    </xdr:from>
    <xdr:to>
      <xdr:col>6</xdr:col>
      <xdr:colOff>106487</xdr:colOff>
      <xdr:row>38</xdr:row>
      <xdr:rowOff>47057</xdr:rowOff>
    </xdr:to>
    <xdr:pic>
      <xdr:nvPicPr>
        <xdr:cNvPr id="49" name="Picture 48" descr="Sanitation VIP.jpg"/>
        <xdr:cNvPicPr/>
      </xdr:nvPicPr>
      <xdr:blipFill>
        <a:blip xmlns:r="http://schemas.openxmlformats.org/officeDocument/2006/relationships" r:embed="rId20" cstate="print"/>
        <a:stretch>
          <a:fillRect/>
        </a:stretch>
      </xdr:blipFill>
      <xdr:spPr>
        <a:xfrm>
          <a:off x="3048000" y="5690152"/>
          <a:ext cx="735965" cy="777875"/>
        </a:xfrm>
        <a:prstGeom prst="rect">
          <a:avLst/>
        </a:prstGeom>
        <a:ln>
          <a:noFill/>
        </a:ln>
        <a:effectLst>
          <a:softEdge rad="112500"/>
        </a:effectLst>
      </xdr:spPr>
    </xdr:pic>
    <xdr:clientData/>
  </xdr:twoCellAnchor>
  <xdr:twoCellAnchor editAs="oneCell">
    <xdr:from>
      <xdr:col>6</xdr:col>
      <xdr:colOff>140805</xdr:colOff>
      <xdr:row>33</xdr:row>
      <xdr:rowOff>82826</xdr:rowOff>
    </xdr:from>
    <xdr:to>
      <xdr:col>7</xdr:col>
      <xdr:colOff>556592</xdr:colOff>
      <xdr:row>37</xdr:row>
      <xdr:rowOff>137175</xdr:rowOff>
    </xdr:to>
    <xdr:pic>
      <xdr:nvPicPr>
        <xdr:cNvPr id="50" name="Picture 49" descr="Sanitation French Dr.jpg"/>
        <xdr:cNvPicPr/>
      </xdr:nvPicPr>
      <xdr:blipFill>
        <a:blip xmlns:r="http://schemas.openxmlformats.org/officeDocument/2006/relationships" r:embed="rId21" cstate="print"/>
        <a:stretch>
          <a:fillRect/>
        </a:stretch>
      </xdr:blipFill>
      <xdr:spPr>
        <a:xfrm>
          <a:off x="3818283" y="5607326"/>
          <a:ext cx="1028700" cy="771525"/>
        </a:xfrm>
        <a:prstGeom prst="rect">
          <a:avLst/>
        </a:prstGeom>
        <a:ln>
          <a:noFill/>
        </a:ln>
        <a:effectLst>
          <a:softEdge rad="112500"/>
        </a:effectLst>
      </xdr:spPr>
    </xdr:pic>
    <xdr:clientData/>
  </xdr:twoCellAnchor>
  <xdr:twoCellAnchor editAs="oneCell">
    <xdr:from>
      <xdr:col>7</xdr:col>
      <xdr:colOff>530087</xdr:colOff>
      <xdr:row>34</xdr:row>
      <xdr:rowOff>49695</xdr:rowOff>
    </xdr:from>
    <xdr:to>
      <xdr:col>9</xdr:col>
      <xdr:colOff>332961</xdr:colOff>
      <xdr:row>38</xdr:row>
      <xdr:rowOff>104044</xdr:rowOff>
    </xdr:to>
    <xdr:pic>
      <xdr:nvPicPr>
        <xdr:cNvPr id="51" name="Picture 50" descr="Social Serv Rev 2.jpg"/>
        <xdr:cNvPicPr/>
      </xdr:nvPicPr>
      <xdr:blipFill>
        <a:blip xmlns:r="http://schemas.openxmlformats.org/officeDocument/2006/relationships" r:embed="rId22" cstate="print"/>
        <a:stretch>
          <a:fillRect/>
        </a:stretch>
      </xdr:blipFill>
      <xdr:spPr>
        <a:xfrm>
          <a:off x="4820478" y="5764695"/>
          <a:ext cx="1028700" cy="771525"/>
        </a:xfrm>
        <a:prstGeom prst="rect">
          <a:avLst/>
        </a:prstGeom>
        <a:ln>
          <a:noFill/>
        </a:ln>
        <a:effectLst>
          <a:softEdge rad="112500"/>
        </a:effectLst>
      </xdr:spPr>
    </xdr:pic>
    <xdr:clientData/>
  </xdr:twoCellAnchor>
  <xdr:twoCellAnchor editAs="oneCell">
    <xdr:from>
      <xdr:col>9</xdr:col>
      <xdr:colOff>248479</xdr:colOff>
      <xdr:row>34</xdr:row>
      <xdr:rowOff>82827</xdr:rowOff>
    </xdr:from>
    <xdr:to>
      <xdr:col>11</xdr:col>
      <xdr:colOff>51353</xdr:colOff>
      <xdr:row>38</xdr:row>
      <xdr:rowOff>137176</xdr:rowOff>
    </xdr:to>
    <xdr:pic>
      <xdr:nvPicPr>
        <xdr:cNvPr id="52" name="Picture 51" descr="Social Serv San Tanker.jpg"/>
        <xdr:cNvPicPr/>
      </xdr:nvPicPr>
      <xdr:blipFill>
        <a:blip xmlns:r="http://schemas.openxmlformats.org/officeDocument/2006/relationships" r:embed="rId23" cstate="print"/>
        <a:stretch>
          <a:fillRect/>
        </a:stretch>
      </xdr:blipFill>
      <xdr:spPr>
        <a:xfrm>
          <a:off x="5764696" y="5797827"/>
          <a:ext cx="1028700" cy="771525"/>
        </a:xfrm>
        <a:prstGeom prst="rect">
          <a:avLst/>
        </a:prstGeom>
        <a:ln>
          <a:noFill/>
        </a:ln>
        <a:effectLst>
          <a:softEdge rad="112500"/>
        </a:effectLst>
      </xdr:spPr>
    </xdr:pic>
    <xdr:clientData/>
  </xdr:twoCellAnchor>
  <xdr:twoCellAnchor>
    <xdr:from>
      <xdr:col>15</xdr:col>
      <xdr:colOff>76200</xdr:colOff>
      <xdr:row>5</xdr:row>
      <xdr:rowOff>133351</xdr:rowOff>
    </xdr:from>
    <xdr:to>
      <xdr:col>15</xdr:col>
      <xdr:colOff>400050</xdr:colOff>
      <xdr:row>7</xdr:row>
      <xdr:rowOff>85726</xdr:rowOff>
    </xdr:to>
    <xdr:sp macro="" textlink="">
      <xdr:nvSpPr>
        <xdr:cNvPr id="14366" name="AutoShape 30"/>
        <xdr:cNvSpPr>
          <a:spLocks noChangeArrowheads="1"/>
        </xdr:cNvSpPr>
      </xdr:nvSpPr>
      <xdr:spPr bwMode="auto">
        <a:xfrm rot="5400000">
          <a:off x="9167812" y="1090614"/>
          <a:ext cx="333375" cy="32385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95250</xdr:colOff>
      <xdr:row>7</xdr:row>
      <xdr:rowOff>133353</xdr:rowOff>
    </xdr:from>
    <xdr:to>
      <xdr:col>15</xdr:col>
      <xdr:colOff>419100</xdr:colOff>
      <xdr:row>9</xdr:row>
      <xdr:rowOff>85728</xdr:rowOff>
    </xdr:to>
    <xdr:sp macro="" textlink="">
      <xdr:nvSpPr>
        <xdr:cNvPr id="14367" name="AutoShape 31"/>
        <xdr:cNvSpPr>
          <a:spLocks noChangeArrowheads="1"/>
        </xdr:cNvSpPr>
      </xdr:nvSpPr>
      <xdr:spPr bwMode="auto">
        <a:xfrm rot="5400000">
          <a:off x="9596437" y="1471616"/>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ctr" rtl="1">
            <a:defRPr sz="1000"/>
          </a:pPr>
          <a:endParaRPr lang="en-ZA" sz="1100" b="1" i="0" strike="noStrike">
            <a:solidFill>
              <a:srgbClr val="FFFFFF"/>
            </a:solidFill>
            <a:latin typeface="Calibri"/>
          </a:endParaRPr>
        </a:p>
      </xdr:txBody>
    </xdr:sp>
    <xdr:clientData/>
  </xdr:twoCellAnchor>
  <xdr:twoCellAnchor>
    <xdr:from>
      <xdr:col>15</xdr:col>
      <xdr:colOff>95250</xdr:colOff>
      <xdr:row>9</xdr:row>
      <xdr:rowOff>142878</xdr:rowOff>
    </xdr:from>
    <xdr:to>
      <xdr:col>15</xdr:col>
      <xdr:colOff>419100</xdr:colOff>
      <xdr:row>11</xdr:row>
      <xdr:rowOff>95253</xdr:rowOff>
    </xdr:to>
    <xdr:sp macro="" textlink="">
      <xdr:nvSpPr>
        <xdr:cNvPr id="14368" name="AutoShape 32"/>
        <xdr:cNvSpPr>
          <a:spLocks noChangeArrowheads="1"/>
        </xdr:cNvSpPr>
      </xdr:nvSpPr>
      <xdr:spPr bwMode="auto">
        <a:xfrm rot="5400000">
          <a:off x="9596437" y="1862141"/>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15</xdr:col>
      <xdr:colOff>104775</xdr:colOff>
      <xdr:row>11</xdr:row>
      <xdr:rowOff>147918</xdr:rowOff>
    </xdr:from>
    <xdr:to>
      <xdr:col>15</xdr:col>
      <xdr:colOff>428625</xdr:colOff>
      <xdr:row>13</xdr:row>
      <xdr:rowOff>109818</xdr:rowOff>
    </xdr:to>
    <xdr:sp macro="" textlink="">
      <xdr:nvSpPr>
        <xdr:cNvPr id="14369" name="AutoShape 33"/>
        <xdr:cNvSpPr>
          <a:spLocks noChangeArrowheads="1"/>
        </xdr:cNvSpPr>
      </xdr:nvSpPr>
      <xdr:spPr bwMode="auto">
        <a:xfrm rot="5400000">
          <a:off x="9553015" y="2129678"/>
          <a:ext cx="320488" cy="323850"/>
        </a:xfrm>
        <a:prstGeom prst="flowChartDocument">
          <a:avLst/>
        </a:prstGeom>
        <a:solidFill>
          <a:srgbClr val="E123AF"/>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4</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16</xdr:row>
      <xdr:rowOff>0</xdr:rowOff>
    </xdr:from>
    <xdr:to>
      <xdr:col>15</xdr:col>
      <xdr:colOff>447675</xdr:colOff>
      <xdr:row>17</xdr:row>
      <xdr:rowOff>95250</xdr:rowOff>
    </xdr:to>
    <xdr:sp macro="" textlink="">
      <xdr:nvSpPr>
        <xdr:cNvPr id="14370" name="AutoShape 34"/>
        <xdr:cNvSpPr>
          <a:spLocks noChangeArrowheads="1"/>
        </xdr:cNvSpPr>
      </xdr:nvSpPr>
      <xdr:spPr bwMode="auto">
        <a:xfrm rot="5400000">
          <a:off x="9648825" y="3028950"/>
          <a:ext cx="28575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17</xdr:row>
      <xdr:rowOff>114300</xdr:rowOff>
    </xdr:from>
    <xdr:to>
      <xdr:col>15</xdr:col>
      <xdr:colOff>447675</xdr:colOff>
      <xdr:row>19</xdr:row>
      <xdr:rowOff>38100</xdr:rowOff>
    </xdr:to>
    <xdr:sp macro="" textlink="">
      <xdr:nvSpPr>
        <xdr:cNvPr id="14371" name="AutoShape 35"/>
        <xdr:cNvSpPr>
          <a:spLocks noChangeArrowheads="1"/>
        </xdr:cNvSpPr>
      </xdr:nvSpPr>
      <xdr:spPr bwMode="auto">
        <a:xfrm rot="5400000">
          <a:off x="9639300" y="3343275"/>
          <a:ext cx="304800" cy="323850"/>
        </a:xfrm>
        <a:prstGeom prst="flowChartDocument">
          <a:avLst/>
        </a:prstGeom>
        <a:solidFill>
          <a:srgbClr val="94363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19</xdr:row>
      <xdr:rowOff>76199</xdr:rowOff>
    </xdr:from>
    <xdr:to>
      <xdr:col>15</xdr:col>
      <xdr:colOff>447675</xdr:colOff>
      <xdr:row>21</xdr:row>
      <xdr:rowOff>28574</xdr:rowOff>
    </xdr:to>
    <xdr:sp macro="" textlink="">
      <xdr:nvSpPr>
        <xdr:cNvPr id="14372" name="AutoShape 36"/>
        <xdr:cNvSpPr>
          <a:spLocks noChangeArrowheads="1"/>
        </xdr:cNvSpPr>
      </xdr:nvSpPr>
      <xdr:spPr bwMode="auto">
        <a:xfrm rot="5400000">
          <a:off x="9625012" y="3700462"/>
          <a:ext cx="333375" cy="323850"/>
        </a:xfrm>
        <a:prstGeom prst="flowChartDocument">
          <a:avLst/>
        </a:prstGeom>
        <a:solidFill>
          <a:srgbClr val="A4469D"/>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7</a:t>
          </a:r>
        </a:p>
        <a:p>
          <a:pPr algn="ctr" rtl="1">
            <a:defRPr sz="1000"/>
          </a:pPr>
          <a:endParaRPr lang="en-ZA" sz="1100" b="1" i="0" strike="noStrike">
            <a:solidFill>
              <a:srgbClr val="FFFFFF"/>
            </a:solidFill>
            <a:latin typeface="Calibri"/>
          </a:endParaRPr>
        </a:p>
      </xdr:txBody>
    </xdr:sp>
    <xdr:clientData/>
  </xdr:twoCellAnchor>
  <xdr:twoCellAnchor>
    <xdr:from>
      <xdr:col>15</xdr:col>
      <xdr:colOff>152400</xdr:colOff>
      <xdr:row>23</xdr:row>
      <xdr:rowOff>180978</xdr:rowOff>
    </xdr:from>
    <xdr:to>
      <xdr:col>15</xdr:col>
      <xdr:colOff>476250</xdr:colOff>
      <xdr:row>25</xdr:row>
      <xdr:rowOff>133353</xdr:rowOff>
    </xdr:to>
    <xdr:sp macro="" textlink="">
      <xdr:nvSpPr>
        <xdr:cNvPr id="14374" name="AutoShape 38"/>
        <xdr:cNvSpPr>
          <a:spLocks noChangeArrowheads="1"/>
        </xdr:cNvSpPr>
      </xdr:nvSpPr>
      <xdr:spPr bwMode="auto">
        <a:xfrm rot="5400000">
          <a:off x="9653587" y="4567241"/>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ctr" rtl="1">
            <a:defRPr sz="1000"/>
          </a:pPr>
          <a:endParaRPr lang="en-ZA" sz="1100" b="1" i="0" strike="noStrike">
            <a:solidFill>
              <a:srgbClr val="FFFFFF"/>
            </a:solidFill>
            <a:latin typeface="Calibri"/>
          </a:endParaRPr>
        </a:p>
      </xdr:txBody>
    </xdr:sp>
    <xdr:clientData/>
  </xdr:twoCellAnchor>
  <xdr:twoCellAnchor>
    <xdr:from>
      <xdr:col>15</xdr:col>
      <xdr:colOff>161925</xdr:colOff>
      <xdr:row>27</xdr:row>
      <xdr:rowOff>142878</xdr:rowOff>
    </xdr:from>
    <xdr:to>
      <xdr:col>15</xdr:col>
      <xdr:colOff>485775</xdr:colOff>
      <xdr:row>29</xdr:row>
      <xdr:rowOff>95253</xdr:rowOff>
    </xdr:to>
    <xdr:sp macro="" textlink="">
      <xdr:nvSpPr>
        <xdr:cNvPr id="14376" name="AutoShape 40"/>
        <xdr:cNvSpPr>
          <a:spLocks noChangeArrowheads="1"/>
        </xdr:cNvSpPr>
      </xdr:nvSpPr>
      <xdr:spPr bwMode="auto">
        <a:xfrm rot="5400000">
          <a:off x="9663112" y="5291141"/>
          <a:ext cx="333375" cy="32385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161925</xdr:colOff>
      <xdr:row>30</xdr:row>
      <xdr:rowOff>59534</xdr:rowOff>
    </xdr:from>
    <xdr:to>
      <xdr:col>15</xdr:col>
      <xdr:colOff>485775</xdr:colOff>
      <xdr:row>32</xdr:row>
      <xdr:rowOff>71442</xdr:rowOff>
    </xdr:to>
    <xdr:sp macro="" textlink="">
      <xdr:nvSpPr>
        <xdr:cNvPr id="14377" name="AutoShape 41"/>
        <xdr:cNvSpPr>
          <a:spLocks noChangeArrowheads="1"/>
        </xdr:cNvSpPr>
      </xdr:nvSpPr>
      <xdr:spPr bwMode="auto">
        <a:xfrm rot="5400000">
          <a:off x="9592865" y="5809063"/>
          <a:ext cx="392908" cy="323850"/>
        </a:xfrm>
        <a:prstGeom prst="flowChartDocument">
          <a:avLst/>
        </a:prstGeom>
        <a:solidFill>
          <a:srgbClr val="AD03B1"/>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chemeClr val="bg1"/>
              </a:solidFill>
              <a:latin typeface="Calibri"/>
            </a:rPr>
            <a:t>12</a:t>
          </a:r>
          <a:endParaRPr lang="en-ZA" sz="1100" b="1" i="0" strike="noStrike">
            <a:solidFill>
              <a:schemeClr val="bg1"/>
            </a:solidFill>
            <a:latin typeface="Times New Roman"/>
            <a:cs typeface="Times New Roman"/>
          </a:endParaRPr>
        </a:p>
        <a:p>
          <a:pPr algn="ctr" rtl="1">
            <a:defRPr sz="1000"/>
          </a:pPr>
          <a:endParaRPr lang="en-ZA" sz="1100" b="1" i="0" strike="noStrike">
            <a:solidFill>
              <a:schemeClr val="bg1"/>
            </a:solidFill>
            <a:latin typeface="Times New Roman"/>
            <a:cs typeface="Times New Roman"/>
          </a:endParaRPr>
        </a:p>
      </xdr:txBody>
    </xdr:sp>
    <xdr:clientData/>
  </xdr:twoCellAnchor>
  <xdr:twoCellAnchor>
    <xdr:from>
      <xdr:col>15</xdr:col>
      <xdr:colOff>171450</xdr:colOff>
      <xdr:row>36</xdr:row>
      <xdr:rowOff>114305</xdr:rowOff>
    </xdr:from>
    <xdr:to>
      <xdr:col>15</xdr:col>
      <xdr:colOff>495300</xdr:colOff>
      <xdr:row>38</xdr:row>
      <xdr:rowOff>142878</xdr:rowOff>
    </xdr:to>
    <xdr:sp macro="" textlink="">
      <xdr:nvSpPr>
        <xdr:cNvPr id="14379" name="AutoShape 43"/>
        <xdr:cNvSpPr>
          <a:spLocks noChangeArrowheads="1"/>
        </xdr:cNvSpPr>
      </xdr:nvSpPr>
      <xdr:spPr bwMode="auto">
        <a:xfrm rot="5400000">
          <a:off x="9634538" y="7015167"/>
          <a:ext cx="409573" cy="323850"/>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14</a:t>
          </a:r>
        </a:p>
        <a:p>
          <a:pPr algn="ctr" rtl="1">
            <a:defRPr sz="1000"/>
          </a:pPr>
          <a:endParaRPr lang="en-ZA" sz="1100" b="1" i="0" strike="noStrike">
            <a:solidFill>
              <a:srgbClr val="FFFFFF"/>
            </a:solidFill>
            <a:latin typeface="Calibri"/>
          </a:endParaRPr>
        </a:p>
      </xdr:txBody>
    </xdr:sp>
    <xdr:clientData/>
  </xdr:twoCellAnchor>
  <xdr:twoCellAnchor editAs="oneCell">
    <xdr:from>
      <xdr:col>14</xdr:col>
      <xdr:colOff>1</xdr:colOff>
      <xdr:row>39</xdr:row>
      <xdr:rowOff>9526</xdr:rowOff>
    </xdr:from>
    <xdr:to>
      <xdr:col>14</xdr:col>
      <xdr:colOff>304801</xdr:colOff>
      <xdr:row>40</xdr:row>
      <xdr:rowOff>154081</xdr:rowOff>
    </xdr:to>
    <xdr:pic>
      <xdr:nvPicPr>
        <xdr:cNvPr id="68" name="Picture 67" descr="coat of arms.bmp"/>
        <xdr:cNvPicPr/>
      </xdr:nvPicPr>
      <xdr:blipFill>
        <a:blip xmlns:r="http://schemas.openxmlformats.org/officeDocument/2006/relationships" r:embed="rId24" cstate="print"/>
        <a:stretch>
          <a:fillRect/>
        </a:stretch>
      </xdr:blipFill>
      <xdr:spPr>
        <a:xfrm>
          <a:off x="9001126" y="7439026"/>
          <a:ext cx="304800" cy="323850"/>
        </a:xfrm>
        <a:prstGeom prst="rect">
          <a:avLst/>
        </a:prstGeom>
      </xdr:spPr>
    </xdr:pic>
    <xdr:clientData/>
  </xdr:twoCellAnchor>
  <xdr:twoCellAnchor editAs="oneCell">
    <xdr:from>
      <xdr:col>14</xdr:col>
      <xdr:colOff>409575</xdr:colOff>
      <xdr:row>39</xdr:row>
      <xdr:rowOff>66675</xdr:rowOff>
    </xdr:from>
    <xdr:to>
      <xdr:col>15</xdr:col>
      <xdr:colOff>457341</xdr:colOff>
      <xdr:row>40</xdr:row>
      <xdr:rowOff>129924</xdr:rowOff>
    </xdr:to>
    <xdr:pic>
      <xdr:nvPicPr>
        <xdr:cNvPr id="69" name="Picture 68" descr="SALGA.jpg"/>
        <xdr:cNvPicPr/>
      </xdr:nvPicPr>
      <xdr:blipFill>
        <a:blip xmlns:r="http://schemas.openxmlformats.org/officeDocument/2006/relationships" r:embed="rId25" cstate="print"/>
        <a:stretch>
          <a:fillRect/>
        </a:stretch>
      </xdr:blipFill>
      <xdr:spPr>
        <a:xfrm>
          <a:off x="9410700" y="7496175"/>
          <a:ext cx="552591" cy="242544"/>
        </a:xfrm>
        <a:prstGeom prst="rect">
          <a:avLst/>
        </a:prstGeom>
      </xdr:spPr>
    </xdr:pic>
    <xdr:clientData/>
  </xdr:twoCellAnchor>
  <xdr:twoCellAnchor>
    <xdr:from>
      <xdr:col>14</xdr:col>
      <xdr:colOff>409575</xdr:colOff>
      <xdr:row>0</xdr:row>
      <xdr:rowOff>123825</xdr:rowOff>
    </xdr:from>
    <xdr:to>
      <xdr:col>15</xdr:col>
      <xdr:colOff>330573</xdr:colOff>
      <xdr:row>1</xdr:row>
      <xdr:rowOff>168648</xdr:rowOff>
    </xdr:to>
    <xdr:sp macro="" textlink="">
      <xdr:nvSpPr>
        <xdr:cNvPr id="67" name="Rectangle 66"/>
        <xdr:cNvSpPr/>
      </xdr:nvSpPr>
      <xdr:spPr>
        <a:xfrm>
          <a:off x="9410700"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III</a:t>
          </a:r>
        </a:p>
      </xdr:txBody>
    </xdr:sp>
    <xdr:clientData/>
  </xdr:twoCellAnchor>
  <xdr:twoCellAnchor>
    <xdr:from>
      <xdr:col>15</xdr:col>
      <xdr:colOff>114300</xdr:colOff>
      <xdr:row>21</xdr:row>
      <xdr:rowOff>104775</xdr:rowOff>
    </xdr:from>
    <xdr:to>
      <xdr:col>15</xdr:col>
      <xdr:colOff>447675</xdr:colOff>
      <xdr:row>23</xdr:row>
      <xdr:rowOff>80962</xdr:rowOff>
    </xdr:to>
    <xdr:sp macro="" textlink="">
      <xdr:nvSpPr>
        <xdr:cNvPr id="72" name="AutoShape 9"/>
        <xdr:cNvSpPr>
          <a:spLocks noChangeArrowheads="1"/>
        </xdr:cNvSpPr>
      </xdr:nvSpPr>
      <xdr:spPr bwMode="auto">
        <a:xfrm rot="5400000">
          <a:off x="9608344" y="4117181"/>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142874</xdr:colOff>
      <xdr:row>34</xdr:row>
      <xdr:rowOff>38100</xdr:rowOff>
    </xdr:from>
    <xdr:to>
      <xdr:col>15</xdr:col>
      <xdr:colOff>476249</xdr:colOff>
      <xdr:row>36</xdr:row>
      <xdr:rowOff>0</xdr:rowOff>
    </xdr:to>
    <xdr:sp macro="" textlink="">
      <xdr:nvSpPr>
        <xdr:cNvPr id="73" name="AutoShape 9"/>
        <xdr:cNvSpPr>
          <a:spLocks noChangeArrowheads="1"/>
        </xdr:cNvSpPr>
      </xdr:nvSpPr>
      <xdr:spPr bwMode="auto">
        <a:xfrm rot="5400000">
          <a:off x="9644062" y="6519862"/>
          <a:ext cx="342900" cy="333375"/>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180974</xdr:colOff>
      <xdr:row>25</xdr:row>
      <xdr:rowOff>171454</xdr:rowOff>
    </xdr:from>
    <xdr:to>
      <xdr:col>15</xdr:col>
      <xdr:colOff>476249</xdr:colOff>
      <xdr:row>27</xdr:row>
      <xdr:rowOff>95253</xdr:rowOff>
    </xdr:to>
    <xdr:sp macro="" textlink="">
      <xdr:nvSpPr>
        <xdr:cNvPr id="74" name="AutoShape 9"/>
        <xdr:cNvSpPr>
          <a:spLocks noChangeArrowheads="1"/>
        </xdr:cNvSpPr>
      </xdr:nvSpPr>
      <xdr:spPr bwMode="auto">
        <a:xfrm rot="5400000">
          <a:off x="9682162" y="4938716"/>
          <a:ext cx="304799" cy="2952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27</xdr:col>
      <xdr:colOff>219078</xdr:colOff>
      <xdr:row>0</xdr:row>
      <xdr:rowOff>64945</xdr:rowOff>
    </xdr:from>
    <xdr:to>
      <xdr:col>29</xdr:col>
      <xdr:colOff>236806</xdr:colOff>
      <xdr:row>2</xdr:row>
      <xdr:rowOff>181843</xdr:rowOff>
    </xdr:to>
    <xdr:sp macro="" textlink="">
      <xdr:nvSpPr>
        <xdr:cNvPr id="9" name="AutoShape 9"/>
        <xdr:cNvSpPr>
          <a:spLocks noChangeArrowheads="1"/>
        </xdr:cNvSpPr>
      </xdr:nvSpPr>
      <xdr:spPr bwMode="auto">
        <a:xfrm rot="5400000">
          <a:off x="8348004" y="84224"/>
          <a:ext cx="506557"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33</xdr:row>
      <xdr:rowOff>25978</xdr:rowOff>
    </xdr:from>
    <xdr:to>
      <xdr:col>1</xdr:col>
      <xdr:colOff>242454</xdr:colOff>
      <xdr:row>33</xdr:row>
      <xdr:rowOff>285750</xdr:rowOff>
    </xdr:to>
    <xdr:pic>
      <xdr:nvPicPr>
        <xdr:cNvPr id="10" name="Picture 9" descr="coat of arms.bmp"/>
        <xdr:cNvPicPr/>
      </xdr:nvPicPr>
      <xdr:blipFill>
        <a:blip xmlns:r="http://schemas.openxmlformats.org/officeDocument/2006/relationships" r:embed="rId1" cstate="print"/>
        <a:stretch>
          <a:fillRect/>
        </a:stretch>
      </xdr:blipFill>
      <xdr:spPr>
        <a:xfrm>
          <a:off x="85725" y="7312603"/>
          <a:ext cx="242454" cy="259772"/>
        </a:xfrm>
        <a:prstGeom prst="rect">
          <a:avLst/>
        </a:prstGeom>
      </xdr:spPr>
    </xdr:pic>
    <xdr:clientData/>
  </xdr:twoCellAnchor>
  <xdr:twoCellAnchor editAs="oneCell">
    <xdr:from>
      <xdr:col>1</xdr:col>
      <xdr:colOff>303069</xdr:colOff>
      <xdr:row>33</xdr:row>
      <xdr:rowOff>25979</xdr:rowOff>
    </xdr:from>
    <xdr:to>
      <xdr:col>2</xdr:col>
      <xdr:colOff>257175</xdr:colOff>
      <xdr:row>33</xdr:row>
      <xdr:rowOff>270631</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8794" y="6807779"/>
          <a:ext cx="563706" cy="244652"/>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xdr:colOff>
      <xdr:row>0</xdr:row>
      <xdr:rowOff>9525</xdr:rowOff>
    </xdr:from>
    <xdr:to>
      <xdr:col>1</xdr:col>
      <xdr:colOff>419101</xdr:colOff>
      <xdr:row>2</xdr:row>
      <xdr:rowOff>28575</xdr:rowOff>
    </xdr:to>
    <xdr:sp macro="" textlink="">
      <xdr:nvSpPr>
        <xdr:cNvPr id="6" name="AutoShape 9"/>
        <xdr:cNvSpPr>
          <a:spLocks noChangeArrowheads="1"/>
        </xdr:cNvSpPr>
      </xdr:nvSpPr>
      <xdr:spPr bwMode="auto">
        <a:xfrm rot="16200000">
          <a:off x="38102" y="57151"/>
          <a:ext cx="514350" cy="419098"/>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9</a:t>
          </a: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27</xdr:col>
      <xdr:colOff>0</xdr:colOff>
      <xdr:row>36</xdr:row>
      <xdr:rowOff>19050</xdr:rowOff>
    </xdr:from>
    <xdr:to>
      <xdr:col>28</xdr:col>
      <xdr:colOff>239400</xdr:colOff>
      <xdr:row>38</xdr:row>
      <xdr:rowOff>180978</xdr:rowOff>
    </xdr:to>
    <xdr:sp macro="" textlink="">
      <xdr:nvSpPr>
        <xdr:cNvPr id="7" name="AutoShape 9"/>
        <xdr:cNvSpPr>
          <a:spLocks noChangeArrowheads="1"/>
        </xdr:cNvSpPr>
      </xdr:nvSpPr>
      <xdr:spPr bwMode="auto">
        <a:xfrm rot="5400000">
          <a:off x="9258936" y="7924164"/>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0</xdr:colOff>
      <xdr:row>32</xdr:row>
      <xdr:rowOff>28575</xdr:rowOff>
    </xdr:from>
    <xdr:to>
      <xdr:col>1</xdr:col>
      <xdr:colOff>238125</xdr:colOff>
      <xdr:row>32</xdr:row>
      <xdr:rowOff>342900</xdr:rowOff>
    </xdr:to>
    <xdr:pic>
      <xdr:nvPicPr>
        <xdr:cNvPr id="8" name="Picture 7" descr="coat of arms.bmp"/>
        <xdr:cNvPicPr/>
      </xdr:nvPicPr>
      <xdr:blipFill>
        <a:blip xmlns:r="http://schemas.openxmlformats.org/officeDocument/2006/relationships" r:embed="rId1" cstate="print"/>
        <a:stretch>
          <a:fillRect/>
        </a:stretch>
      </xdr:blipFill>
      <xdr:spPr>
        <a:xfrm>
          <a:off x="85725" y="7324725"/>
          <a:ext cx="238125" cy="314325"/>
        </a:xfrm>
        <a:prstGeom prst="rect">
          <a:avLst/>
        </a:prstGeom>
      </xdr:spPr>
    </xdr:pic>
    <xdr:clientData/>
  </xdr:twoCellAnchor>
  <xdr:twoCellAnchor editAs="oneCell">
    <xdr:from>
      <xdr:col>0</xdr:col>
      <xdr:colOff>76200</xdr:colOff>
      <xdr:row>71</xdr:row>
      <xdr:rowOff>38100</xdr:rowOff>
    </xdr:from>
    <xdr:to>
      <xdr:col>1</xdr:col>
      <xdr:colOff>266700</xdr:colOff>
      <xdr:row>71</xdr:row>
      <xdr:rowOff>371475</xdr:rowOff>
    </xdr:to>
    <xdr:pic>
      <xdr:nvPicPr>
        <xdr:cNvPr id="9" name="Picture 8" descr="coat of arms.bmp"/>
        <xdr:cNvPicPr/>
      </xdr:nvPicPr>
      <xdr:blipFill>
        <a:blip xmlns:r="http://schemas.openxmlformats.org/officeDocument/2006/relationships" r:embed="rId1" cstate="print"/>
        <a:stretch>
          <a:fillRect/>
        </a:stretch>
      </xdr:blipFill>
      <xdr:spPr>
        <a:xfrm>
          <a:off x="76200" y="15192375"/>
          <a:ext cx="276225" cy="333375"/>
        </a:xfrm>
        <a:prstGeom prst="rect">
          <a:avLst/>
        </a:prstGeom>
      </xdr:spPr>
    </xdr:pic>
    <xdr:clientData/>
  </xdr:twoCellAnchor>
  <xdr:twoCellAnchor editAs="oneCell">
    <xdr:from>
      <xdr:col>1</xdr:col>
      <xdr:colOff>352425</xdr:colOff>
      <xdr:row>71</xdr:row>
      <xdr:rowOff>85725</xdr:rowOff>
    </xdr:from>
    <xdr:to>
      <xdr:col>2</xdr:col>
      <xdr:colOff>247650</xdr:colOff>
      <xdr:row>71</xdr:row>
      <xdr:rowOff>306142</xdr:rowOff>
    </xdr:to>
    <xdr:pic>
      <xdr:nvPicPr>
        <xdr:cNvPr id="10" name="Picture 43" descr="SALGA.jpg"/>
        <xdr:cNvPicPr>
          <a:picLocks noChangeAspect="1"/>
        </xdr:cNvPicPr>
      </xdr:nvPicPr>
      <xdr:blipFill>
        <a:blip xmlns:r="http://schemas.openxmlformats.org/officeDocument/2006/relationships" r:embed="rId2" cstate="print"/>
        <a:srcRect/>
        <a:stretch>
          <a:fillRect/>
        </a:stretch>
      </xdr:blipFill>
      <xdr:spPr bwMode="auto">
        <a:xfrm>
          <a:off x="438150" y="15240000"/>
          <a:ext cx="504825" cy="220417"/>
        </a:xfrm>
        <a:prstGeom prst="rect">
          <a:avLst/>
        </a:prstGeom>
        <a:noFill/>
        <a:ln w="9525">
          <a:noFill/>
          <a:miter lim="800000"/>
          <a:headEnd/>
          <a:tailEnd/>
        </a:ln>
      </xdr:spPr>
    </xdr:pic>
    <xdr:clientData/>
  </xdr:twoCellAnchor>
  <xdr:twoCellAnchor editAs="oneCell">
    <xdr:from>
      <xdr:col>1</xdr:col>
      <xdr:colOff>314326</xdr:colOff>
      <xdr:row>32</xdr:row>
      <xdr:rowOff>76200</xdr:rowOff>
    </xdr:from>
    <xdr:to>
      <xdr:col>2</xdr:col>
      <xdr:colOff>206478</xdr:colOff>
      <xdr:row>32</xdr:row>
      <xdr:rowOff>295275</xdr:rowOff>
    </xdr:to>
    <xdr:pic>
      <xdr:nvPicPr>
        <xdr:cNvPr id="1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0051" y="7372350"/>
          <a:ext cx="501752" cy="219075"/>
        </a:xfrm>
        <a:prstGeom prst="rect">
          <a:avLst/>
        </a:prstGeom>
        <a:noFill/>
        <a:ln w="9525">
          <a:noFill/>
          <a:miter lim="800000"/>
          <a:headEnd/>
          <a:tailEnd/>
        </a:ln>
      </xdr:spPr>
    </xdr:pic>
    <xdr:clientData/>
  </xdr:twoCellAnchor>
  <xdr:twoCellAnchor>
    <xdr:from>
      <xdr:col>8</xdr:col>
      <xdr:colOff>63825</xdr:colOff>
      <xdr:row>16</xdr:row>
      <xdr:rowOff>64313</xdr:rowOff>
    </xdr:from>
    <xdr:to>
      <xdr:col>11</xdr:col>
      <xdr:colOff>171498</xdr:colOff>
      <xdr:row>18</xdr:row>
      <xdr:rowOff>47673</xdr:rowOff>
    </xdr:to>
    <xdr:sp macro="" textlink="">
      <xdr:nvSpPr>
        <xdr:cNvPr id="14" name="Rounded Rectangle 13"/>
        <xdr:cNvSpPr/>
      </xdr:nvSpPr>
      <xdr:spPr>
        <a:xfrm>
          <a:off x="4815119" y="4255313"/>
          <a:ext cx="981732"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twoCellAnchor>
    <xdr:from>
      <xdr:col>8</xdr:col>
      <xdr:colOff>33131</xdr:colOff>
      <xdr:row>40</xdr:row>
      <xdr:rowOff>57978</xdr:rowOff>
    </xdr:from>
    <xdr:to>
      <xdr:col>10</xdr:col>
      <xdr:colOff>265045</xdr:colOff>
      <xdr:row>42</xdr:row>
      <xdr:rowOff>149499</xdr:rowOff>
    </xdr:to>
    <xdr:sp macro="" textlink="">
      <xdr:nvSpPr>
        <xdr:cNvPr id="15" name="Rounded Rectangle 14"/>
        <xdr:cNvSpPr/>
      </xdr:nvSpPr>
      <xdr:spPr>
        <a:xfrm>
          <a:off x="4803914" y="10527195"/>
          <a:ext cx="811696"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476250</xdr:colOff>
      <xdr:row>3</xdr:row>
      <xdr:rowOff>323850</xdr:rowOff>
    </xdr:from>
    <xdr:to>
      <xdr:col>2</xdr:col>
      <xdr:colOff>171450</xdr:colOff>
      <xdr:row>3</xdr:row>
      <xdr:rowOff>695325</xdr:rowOff>
    </xdr:to>
    <xdr:pic>
      <xdr:nvPicPr>
        <xdr:cNvPr id="634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1</xdr:col>
      <xdr:colOff>0</xdr:colOff>
      <xdr:row>25</xdr:row>
      <xdr:rowOff>28575</xdr:rowOff>
    </xdr:from>
    <xdr:to>
      <xdr:col>1</xdr:col>
      <xdr:colOff>285750</xdr:colOff>
      <xdr:row>25</xdr:row>
      <xdr:rowOff>250032</xdr:rowOff>
    </xdr:to>
    <xdr:pic>
      <xdr:nvPicPr>
        <xdr:cNvPr id="6" name="Picture 5" descr="coat of arms.bmp"/>
        <xdr:cNvPicPr/>
      </xdr:nvPicPr>
      <xdr:blipFill>
        <a:blip xmlns:r="http://schemas.openxmlformats.org/officeDocument/2006/relationships" r:embed="rId2" cstate="print"/>
        <a:stretch>
          <a:fillRect/>
        </a:stretch>
      </xdr:blipFill>
      <xdr:spPr>
        <a:xfrm>
          <a:off x="83344" y="7374731"/>
          <a:ext cx="285750" cy="221457"/>
        </a:xfrm>
        <a:prstGeom prst="rect">
          <a:avLst/>
        </a:prstGeom>
      </xdr:spPr>
    </xdr:pic>
    <xdr:clientData/>
  </xdr:twoCellAnchor>
  <xdr:twoCellAnchor editAs="oneCell">
    <xdr:from>
      <xdr:col>1</xdr:col>
      <xdr:colOff>381001</xdr:colOff>
      <xdr:row>25</xdr:row>
      <xdr:rowOff>71438</xdr:rowOff>
    </xdr:from>
    <xdr:to>
      <xdr:col>2</xdr:col>
      <xdr:colOff>301422</xdr:colOff>
      <xdr:row>25</xdr:row>
      <xdr:rowOff>261938</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64345" y="7417594"/>
          <a:ext cx="627031" cy="190500"/>
        </a:xfrm>
        <a:prstGeom prst="rect">
          <a:avLst/>
        </a:prstGeom>
        <a:noFill/>
        <a:ln w="9525">
          <a:noFill/>
          <a:miter lim="800000"/>
          <a:headEnd/>
          <a:tailEnd/>
        </a:ln>
      </xdr:spPr>
    </xdr:pic>
    <xdr:clientData/>
  </xdr:twoCellAnchor>
  <xdr:twoCellAnchor>
    <xdr:from>
      <xdr:col>0</xdr:col>
      <xdr:colOff>76200</xdr:colOff>
      <xdr:row>0</xdr:row>
      <xdr:rowOff>19050</xdr:rowOff>
    </xdr:from>
    <xdr:to>
      <xdr:col>1</xdr:col>
      <xdr:colOff>458475</xdr:colOff>
      <xdr:row>2</xdr:row>
      <xdr:rowOff>180978</xdr:rowOff>
    </xdr:to>
    <xdr:sp macro="" textlink="">
      <xdr:nvSpPr>
        <xdr:cNvPr id="8" name="AutoShape 9"/>
        <xdr:cNvSpPr>
          <a:spLocks noChangeArrowheads="1"/>
        </xdr:cNvSpPr>
      </xdr:nvSpPr>
      <xdr:spPr bwMode="auto">
        <a:xfrm rot="16200000">
          <a:off x="10161" y="85089"/>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xdr:col>
      <xdr:colOff>476250</xdr:colOff>
      <xdr:row>30</xdr:row>
      <xdr:rowOff>323850</xdr:rowOff>
    </xdr:from>
    <xdr:to>
      <xdr:col>2</xdr:col>
      <xdr:colOff>171450</xdr:colOff>
      <xdr:row>30</xdr:row>
      <xdr:rowOff>695325</xdr:rowOff>
    </xdr:to>
    <xdr:pic>
      <xdr:nvPicPr>
        <xdr:cNvPr id="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0</xdr:col>
      <xdr:colOff>76200</xdr:colOff>
      <xdr:row>60</xdr:row>
      <xdr:rowOff>47625</xdr:rowOff>
    </xdr:from>
    <xdr:to>
      <xdr:col>1</xdr:col>
      <xdr:colOff>206121</xdr:colOff>
      <xdr:row>60</xdr:row>
      <xdr:rowOff>50673</xdr:rowOff>
    </xdr:to>
    <xdr:pic>
      <xdr:nvPicPr>
        <xdr:cNvPr id="10" name="Picture 9" descr="coat of arms.bmp"/>
        <xdr:cNvPicPr/>
      </xdr:nvPicPr>
      <xdr:blipFill>
        <a:blip xmlns:r="http://schemas.openxmlformats.org/officeDocument/2006/relationships" r:embed="rId2"/>
        <a:stretch>
          <a:fillRect/>
        </a:stretch>
      </xdr:blipFill>
      <xdr:spPr>
        <a:xfrm>
          <a:off x="76200" y="13820775"/>
          <a:ext cx="209550" cy="228600"/>
        </a:xfrm>
        <a:prstGeom prst="rect">
          <a:avLst/>
        </a:prstGeom>
      </xdr:spPr>
    </xdr:pic>
    <xdr:clientData/>
  </xdr:twoCellAnchor>
  <xdr:twoCellAnchor editAs="oneCell">
    <xdr:from>
      <xdr:col>1</xdr:col>
      <xdr:colOff>285751</xdr:colOff>
      <xdr:row>60</xdr:row>
      <xdr:rowOff>47624</xdr:rowOff>
    </xdr:from>
    <xdr:to>
      <xdr:col>2</xdr:col>
      <xdr:colOff>206172</xdr:colOff>
      <xdr:row>60</xdr:row>
      <xdr:rowOff>51053</xdr:rowOff>
    </xdr:to>
    <xdr:pic>
      <xdr:nvPicPr>
        <xdr:cNvPr id="11" name="Picture 43" descr="SALGA.jpg"/>
        <xdr:cNvPicPr>
          <a:picLocks noChangeAspect="1"/>
        </xdr:cNvPicPr>
      </xdr:nvPicPr>
      <xdr:blipFill>
        <a:blip xmlns:r="http://schemas.openxmlformats.org/officeDocument/2006/relationships" r:embed="rId4" cstate="print"/>
        <a:srcRect/>
        <a:stretch>
          <a:fillRect/>
        </a:stretch>
      </xdr:blipFill>
      <xdr:spPr bwMode="auto">
        <a:xfrm>
          <a:off x="371476" y="13820774"/>
          <a:ext cx="609600" cy="200025"/>
        </a:xfrm>
        <a:prstGeom prst="rect">
          <a:avLst/>
        </a:prstGeom>
        <a:noFill/>
        <a:ln w="9525">
          <a:noFill/>
          <a:miter lim="800000"/>
          <a:headEnd/>
          <a:tailEnd/>
        </a:ln>
      </xdr:spPr>
    </xdr:pic>
    <xdr:clientData/>
  </xdr:twoCellAnchor>
  <xdr:twoCellAnchor>
    <xdr:from>
      <xdr:col>20</xdr:col>
      <xdr:colOff>185057</xdr:colOff>
      <xdr:row>27</xdr:row>
      <xdr:rowOff>19050</xdr:rowOff>
    </xdr:from>
    <xdr:to>
      <xdr:col>21</xdr:col>
      <xdr:colOff>348257</xdr:colOff>
      <xdr:row>29</xdr:row>
      <xdr:rowOff>180978</xdr:rowOff>
    </xdr:to>
    <xdr:sp macro="" textlink="">
      <xdr:nvSpPr>
        <xdr:cNvPr id="12" name="AutoShape 9"/>
        <xdr:cNvSpPr>
          <a:spLocks noChangeArrowheads="1"/>
        </xdr:cNvSpPr>
      </xdr:nvSpPr>
      <xdr:spPr bwMode="auto">
        <a:xfrm rot="5400000">
          <a:off x="9853568" y="8039825"/>
          <a:ext cx="610964" cy="5442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71438</xdr:colOff>
      <xdr:row>60</xdr:row>
      <xdr:rowOff>47625</xdr:rowOff>
    </xdr:from>
    <xdr:to>
      <xdr:col>1</xdr:col>
      <xdr:colOff>357188</xdr:colOff>
      <xdr:row>60</xdr:row>
      <xdr:rowOff>269082</xdr:rowOff>
    </xdr:to>
    <xdr:pic>
      <xdr:nvPicPr>
        <xdr:cNvPr id="13" name="Picture 12" descr="coat of arms.bmp"/>
        <xdr:cNvPicPr/>
      </xdr:nvPicPr>
      <xdr:blipFill>
        <a:blip xmlns:r="http://schemas.openxmlformats.org/officeDocument/2006/relationships" r:embed="rId2" cstate="print"/>
        <a:stretch>
          <a:fillRect/>
        </a:stretch>
      </xdr:blipFill>
      <xdr:spPr>
        <a:xfrm>
          <a:off x="154782" y="14013656"/>
          <a:ext cx="285750" cy="221457"/>
        </a:xfrm>
        <a:prstGeom prst="rect">
          <a:avLst/>
        </a:prstGeom>
      </xdr:spPr>
    </xdr:pic>
    <xdr:clientData/>
  </xdr:twoCellAnchor>
  <xdr:twoCellAnchor editAs="oneCell">
    <xdr:from>
      <xdr:col>1</xdr:col>
      <xdr:colOff>464345</xdr:colOff>
      <xdr:row>60</xdr:row>
      <xdr:rowOff>59531</xdr:rowOff>
    </xdr:from>
    <xdr:to>
      <xdr:col>2</xdr:col>
      <xdr:colOff>384766</xdr:colOff>
      <xdr:row>60</xdr:row>
      <xdr:rowOff>273844</xdr:rowOff>
    </xdr:to>
    <xdr:pic>
      <xdr:nvPicPr>
        <xdr:cNvPr id="14"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7689" y="14025562"/>
          <a:ext cx="627031" cy="214313"/>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76201</xdr:colOff>
      <xdr:row>27</xdr:row>
      <xdr:rowOff>47625</xdr:rowOff>
    </xdr:from>
    <xdr:to>
      <xdr:col>1</xdr:col>
      <xdr:colOff>323851</xdr:colOff>
      <xdr:row>27</xdr:row>
      <xdr:rowOff>238125</xdr:rowOff>
    </xdr:to>
    <xdr:pic>
      <xdr:nvPicPr>
        <xdr:cNvPr id="2" name="Picture 1" descr="coat of arms.bmp"/>
        <xdr:cNvPicPr/>
      </xdr:nvPicPr>
      <xdr:blipFill>
        <a:blip xmlns:r="http://schemas.openxmlformats.org/officeDocument/2006/relationships" r:embed="rId1" cstate="print"/>
        <a:stretch>
          <a:fillRect/>
        </a:stretch>
      </xdr:blipFill>
      <xdr:spPr>
        <a:xfrm>
          <a:off x="76201" y="5534025"/>
          <a:ext cx="419100" cy="190500"/>
        </a:xfrm>
        <a:prstGeom prst="rect">
          <a:avLst/>
        </a:prstGeom>
      </xdr:spPr>
    </xdr:pic>
    <xdr:clientData/>
  </xdr:twoCellAnchor>
  <xdr:twoCellAnchor editAs="oneCell">
    <xdr:from>
      <xdr:col>1</xdr:col>
      <xdr:colOff>400051</xdr:colOff>
      <xdr:row>27</xdr:row>
      <xdr:rowOff>66674</xdr:rowOff>
    </xdr:from>
    <xdr:to>
      <xdr:col>2</xdr:col>
      <xdr:colOff>93350</xdr:colOff>
      <xdr:row>27</xdr:row>
      <xdr:rowOff>238125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1501" y="5553074"/>
          <a:ext cx="731524" cy="171451"/>
        </a:xfrm>
        <a:prstGeom prst="rect">
          <a:avLst/>
        </a:prstGeom>
        <a:noFill/>
        <a:ln w="9525">
          <a:noFill/>
          <a:miter lim="800000"/>
          <a:headEnd/>
          <a:tailEnd/>
        </a:ln>
      </xdr:spPr>
    </xdr:pic>
    <xdr:clientData/>
  </xdr:twoCellAnchor>
  <xdr:twoCellAnchor>
    <xdr:from>
      <xdr:col>0</xdr:col>
      <xdr:colOff>171449</xdr:colOff>
      <xdr:row>0</xdr:row>
      <xdr:rowOff>38101</xdr:rowOff>
    </xdr:from>
    <xdr:to>
      <xdr:col>1</xdr:col>
      <xdr:colOff>468001</xdr:colOff>
      <xdr:row>3</xdr:row>
      <xdr:rowOff>9526</xdr:rowOff>
    </xdr:to>
    <xdr:sp macro="" textlink="">
      <xdr:nvSpPr>
        <xdr:cNvPr id="4" name="AutoShape 9"/>
        <xdr:cNvSpPr>
          <a:spLocks noChangeArrowheads="1"/>
        </xdr:cNvSpPr>
      </xdr:nvSpPr>
      <xdr:spPr bwMode="auto">
        <a:xfrm rot="16200000">
          <a:off x="86362" y="123188"/>
          <a:ext cx="638175" cy="468002"/>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100693</xdr:colOff>
      <xdr:row>0</xdr:row>
      <xdr:rowOff>13607</xdr:rowOff>
    </xdr:from>
    <xdr:to>
      <xdr:col>26</xdr:col>
      <xdr:colOff>280222</xdr:colOff>
      <xdr:row>3</xdr:row>
      <xdr:rowOff>4082</xdr:rowOff>
    </xdr:to>
    <xdr:sp macro="" textlink="">
      <xdr:nvSpPr>
        <xdr:cNvPr id="4" name="AutoShape 9"/>
        <xdr:cNvSpPr>
          <a:spLocks noChangeArrowheads="1"/>
        </xdr:cNvSpPr>
      </xdr:nvSpPr>
      <xdr:spPr bwMode="auto">
        <a:xfrm rot="5400000">
          <a:off x="13530221" y="68758"/>
          <a:ext cx="575582" cy="465279"/>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49</xdr:row>
      <xdr:rowOff>28575</xdr:rowOff>
    </xdr:from>
    <xdr:to>
      <xdr:col>1</xdr:col>
      <xdr:colOff>257175</xdr:colOff>
      <xdr:row>49</xdr:row>
      <xdr:rowOff>295275</xdr:rowOff>
    </xdr:to>
    <xdr:pic>
      <xdr:nvPicPr>
        <xdr:cNvPr id="9" name="Picture 8" descr="coat of arms.bmp"/>
        <xdr:cNvPicPr/>
      </xdr:nvPicPr>
      <xdr:blipFill>
        <a:blip xmlns:r="http://schemas.openxmlformats.org/officeDocument/2006/relationships" r:embed="rId1" cstate="print"/>
        <a:stretch>
          <a:fillRect/>
        </a:stretch>
      </xdr:blipFill>
      <xdr:spPr>
        <a:xfrm>
          <a:off x="95250" y="7239000"/>
          <a:ext cx="247650" cy="266700"/>
        </a:xfrm>
        <a:prstGeom prst="rect">
          <a:avLst/>
        </a:prstGeom>
      </xdr:spPr>
    </xdr:pic>
    <xdr:clientData/>
  </xdr:twoCellAnchor>
  <xdr:twoCellAnchor editAs="oneCell">
    <xdr:from>
      <xdr:col>1</xdr:col>
      <xdr:colOff>333376</xdr:colOff>
      <xdr:row>49</xdr:row>
      <xdr:rowOff>47625</xdr:rowOff>
    </xdr:from>
    <xdr:to>
      <xdr:col>2</xdr:col>
      <xdr:colOff>352074</xdr:colOff>
      <xdr:row>49</xdr:row>
      <xdr:rowOff>266700</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258050"/>
          <a:ext cx="501752" cy="21907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xdr:colOff>
      <xdr:row>0</xdr:row>
      <xdr:rowOff>19050</xdr:rowOff>
    </xdr:from>
    <xdr:to>
      <xdr:col>1</xdr:col>
      <xdr:colOff>468001</xdr:colOff>
      <xdr:row>3</xdr:row>
      <xdr:rowOff>9525</xdr:rowOff>
    </xdr:to>
    <xdr:sp macro="" textlink="">
      <xdr:nvSpPr>
        <xdr:cNvPr id="4" name="AutoShape 9"/>
        <xdr:cNvSpPr>
          <a:spLocks noChangeArrowheads="1"/>
        </xdr:cNvSpPr>
      </xdr:nvSpPr>
      <xdr:spPr bwMode="auto">
        <a:xfrm rot="16200000">
          <a:off x="387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28575</xdr:colOff>
      <xdr:row>92</xdr:row>
      <xdr:rowOff>38100</xdr:rowOff>
    </xdr:from>
    <xdr:to>
      <xdr:col>1</xdr:col>
      <xdr:colOff>361950</xdr:colOff>
      <xdr:row>92</xdr:row>
      <xdr:rowOff>304800</xdr:rowOff>
    </xdr:to>
    <xdr:pic>
      <xdr:nvPicPr>
        <xdr:cNvPr id="5" name="Picture 4" descr="coat of arms.bmp"/>
        <xdr:cNvPicPr/>
      </xdr:nvPicPr>
      <xdr:blipFill>
        <a:blip xmlns:r="http://schemas.openxmlformats.org/officeDocument/2006/relationships" r:embed="rId1" cstate="print"/>
        <a:stretch>
          <a:fillRect/>
        </a:stretch>
      </xdr:blipFill>
      <xdr:spPr>
        <a:xfrm>
          <a:off x="114300" y="8515350"/>
          <a:ext cx="333375" cy="266700"/>
        </a:xfrm>
        <a:prstGeom prst="rect">
          <a:avLst/>
        </a:prstGeom>
      </xdr:spPr>
    </xdr:pic>
    <xdr:clientData/>
  </xdr:twoCellAnchor>
  <xdr:twoCellAnchor editAs="oneCell">
    <xdr:from>
      <xdr:col>1</xdr:col>
      <xdr:colOff>371476</xdr:colOff>
      <xdr:row>92</xdr:row>
      <xdr:rowOff>57150</xdr:rowOff>
    </xdr:from>
    <xdr:to>
      <xdr:col>2</xdr:col>
      <xdr:colOff>205687</xdr:colOff>
      <xdr:row>92</xdr:row>
      <xdr:rowOff>58953</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57201" y="7839075"/>
          <a:ext cx="533400" cy="232893"/>
        </a:xfrm>
        <a:prstGeom prst="rect">
          <a:avLst/>
        </a:prstGeom>
        <a:noFill/>
        <a:ln w="9525">
          <a:noFill/>
          <a:miter lim="800000"/>
          <a:headEnd/>
          <a:tailEnd/>
        </a:ln>
      </xdr:spPr>
    </xdr:pic>
    <xdr:clientData/>
  </xdr:twoCellAnchor>
  <xdr:twoCellAnchor editAs="oneCell">
    <xdr:from>
      <xdr:col>1</xdr:col>
      <xdr:colOff>457200</xdr:colOff>
      <xdr:row>92</xdr:row>
      <xdr:rowOff>19050</xdr:rowOff>
    </xdr:from>
    <xdr:to>
      <xdr:col>2</xdr:col>
      <xdr:colOff>232331</xdr:colOff>
      <xdr:row>92</xdr:row>
      <xdr:rowOff>238125</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2925" y="8496300"/>
          <a:ext cx="501752" cy="219075"/>
        </a:xfrm>
        <a:prstGeom prst="rect">
          <a:avLst/>
        </a:prstGeom>
        <a:noFill/>
        <a:ln w="9525">
          <a:noFill/>
          <a:miter lim="800000"/>
          <a:headEnd/>
          <a:tailEnd/>
        </a:ln>
      </xdr:spPr>
    </xdr:pic>
    <xdr:clientData/>
  </xdr:twoCellAnchor>
  <xdr:twoCellAnchor editAs="oneCell">
    <xdr:from>
      <xdr:col>1</xdr:col>
      <xdr:colOff>76200</xdr:colOff>
      <xdr:row>44</xdr:row>
      <xdr:rowOff>66674</xdr:rowOff>
    </xdr:from>
    <xdr:to>
      <xdr:col>1</xdr:col>
      <xdr:colOff>438150</xdr:colOff>
      <xdr:row>44</xdr:row>
      <xdr:rowOff>361949</xdr:rowOff>
    </xdr:to>
    <xdr:pic>
      <xdr:nvPicPr>
        <xdr:cNvPr id="8" name="Picture 7" descr="coat of arms.bmp"/>
        <xdr:cNvPicPr/>
      </xdr:nvPicPr>
      <xdr:blipFill>
        <a:blip xmlns:r="http://schemas.openxmlformats.org/officeDocument/2006/relationships" r:embed="rId1" cstate="print"/>
        <a:stretch>
          <a:fillRect/>
        </a:stretch>
      </xdr:blipFill>
      <xdr:spPr>
        <a:xfrm>
          <a:off x="161925" y="6686549"/>
          <a:ext cx="361950" cy="295275"/>
        </a:xfrm>
        <a:prstGeom prst="rect">
          <a:avLst/>
        </a:prstGeom>
      </xdr:spPr>
    </xdr:pic>
    <xdr:clientData/>
  </xdr:twoCellAnchor>
  <xdr:twoCellAnchor editAs="oneCell">
    <xdr:from>
      <xdr:col>1</xdr:col>
      <xdr:colOff>523875</xdr:colOff>
      <xdr:row>44</xdr:row>
      <xdr:rowOff>95250</xdr:rowOff>
    </xdr:from>
    <xdr:to>
      <xdr:col>2</xdr:col>
      <xdr:colOff>349704</xdr:colOff>
      <xdr:row>44</xdr:row>
      <xdr:rowOff>336461</xdr:rowOff>
    </xdr:to>
    <xdr:pic>
      <xdr:nvPicPr>
        <xdr:cNvPr id="9" name="Picture 43" descr="SALGA.jpg"/>
        <xdr:cNvPicPr>
          <a:picLocks noChangeAspect="1"/>
        </xdr:cNvPicPr>
      </xdr:nvPicPr>
      <xdr:blipFill>
        <a:blip xmlns:r="http://schemas.openxmlformats.org/officeDocument/2006/relationships" r:embed="rId4" cstate="print"/>
        <a:srcRect/>
        <a:stretch>
          <a:fillRect/>
        </a:stretch>
      </xdr:blipFill>
      <xdr:spPr bwMode="auto">
        <a:xfrm>
          <a:off x="609600" y="6715125"/>
          <a:ext cx="552450" cy="241211"/>
        </a:xfrm>
        <a:prstGeom prst="rect">
          <a:avLst/>
        </a:prstGeom>
        <a:noFill/>
        <a:ln w="9525">
          <a:noFill/>
          <a:miter lim="800000"/>
          <a:headEnd/>
          <a:tailEnd/>
        </a:ln>
      </xdr:spPr>
    </xdr:pic>
    <xdr:clientData/>
  </xdr:twoCellAnchor>
  <xdr:twoCellAnchor>
    <xdr:from>
      <xdr:col>25</xdr:col>
      <xdr:colOff>123825</xdr:colOff>
      <xdr:row>46</xdr:row>
      <xdr:rowOff>19051</xdr:rowOff>
    </xdr:from>
    <xdr:to>
      <xdr:col>27</xdr:col>
      <xdr:colOff>66675</xdr:colOff>
      <xdr:row>49</xdr:row>
      <xdr:rowOff>9528</xdr:rowOff>
    </xdr:to>
    <xdr:sp macro="" textlink="">
      <xdr:nvSpPr>
        <xdr:cNvPr id="11" name="AutoShape 9"/>
        <xdr:cNvSpPr>
          <a:spLocks noChangeArrowheads="1"/>
        </xdr:cNvSpPr>
      </xdr:nvSpPr>
      <xdr:spPr bwMode="auto">
        <a:xfrm rot="5400000">
          <a:off x="10844212" y="8815389"/>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28576</xdr:colOff>
      <xdr:row>35</xdr:row>
      <xdr:rowOff>9525</xdr:rowOff>
    </xdr:from>
    <xdr:to>
      <xdr:col>1</xdr:col>
      <xdr:colOff>257176</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14301" y="7648575"/>
          <a:ext cx="228600" cy="304800"/>
        </a:xfrm>
        <a:prstGeom prst="rect">
          <a:avLst/>
        </a:prstGeom>
      </xdr:spPr>
    </xdr:pic>
    <xdr:clientData/>
  </xdr:twoCellAnchor>
  <xdr:twoCellAnchor editAs="oneCell">
    <xdr:from>
      <xdr:col>1</xdr:col>
      <xdr:colOff>295276</xdr:colOff>
      <xdr:row>35</xdr:row>
      <xdr:rowOff>57151</xdr:rowOff>
    </xdr:from>
    <xdr:to>
      <xdr:col>1</xdr:col>
      <xdr:colOff>790576</xdr:colOff>
      <xdr:row>35</xdr:row>
      <xdr:rowOff>273409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696201"/>
          <a:ext cx="495300" cy="216258"/>
        </a:xfrm>
        <a:prstGeom prst="rect">
          <a:avLst/>
        </a:prstGeom>
        <a:noFill/>
        <a:ln w="9525">
          <a:noFill/>
          <a:miter lim="800000"/>
          <a:headEnd/>
          <a:tailEnd/>
        </a:ln>
      </xdr:spPr>
    </xdr:pic>
    <xdr:clientData/>
  </xdr:twoCellAnchor>
  <xdr:twoCellAnchor>
    <xdr:from>
      <xdr:col>0</xdr:col>
      <xdr:colOff>19050</xdr:colOff>
      <xdr:row>0</xdr:row>
      <xdr:rowOff>19050</xdr:rowOff>
    </xdr:from>
    <xdr:to>
      <xdr:col>1</xdr:col>
      <xdr:colOff>401325</xdr:colOff>
      <xdr:row>2</xdr:row>
      <xdr:rowOff>171450</xdr:rowOff>
    </xdr:to>
    <xdr:sp macro="" textlink="">
      <xdr:nvSpPr>
        <xdr:cNvPr id="7" name="AutoShape 9"/>
        <xdr:cNvSpPr>
          <a:spLocks noChangeArrowheads="1"/>
        </xdr:cNvSpPr>
      </xdr:nvSpPr>
      <xdr:spPr bwMode="auto">
        <a:xfrm rot="16200000">
          <a:off x="-279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37</xdr:row>
      <xdr:rowOff>9525</xdr:rowOff>
    </xdr:from>
    <xdr:to>
      <xdr:col>1</xdr:col>
      <xdr:colOff>257176</xdr:colOff>
      <xdr:row>37</xdr:row>
      <xdr:rowOff>314325</xdr:rowOff>
    </xdr:to>
    <xdr:pic>
      <xdr:nvPicPr>
        <xdr:cNvPr id="3" name="Picture 2" descr="coat of arms.bmp"/>
        <xdr:cNvPicPr/>
      </xdr:nvPicPr>
      <xdr:blipFill>
        <a:blip xmlns:r="http://schemas.openxmlformats.org/officeDocument/2006/relationships" r:embed="rId1" cstate="print"/>
        <a:stretch>
          <a:fillRect/>
        </a:stretch>
      </xdr:blipFill>
      <xdr:spPr>
        <a:xfrm>
          <a:off x="114301" y="7038975"/>
          <a:ext cx="228600" cy="304800"/>
        </a:xfrm>
        <a:prstGeom prst="rect">
          <a:avLst/>
        </a:prstGeom>
      </xdr:spPr>
    </xdr:pic>
    <xdr:clientData/>
  </xdr:twoCellAnchor>
  <xdr:twoCellAnchor editAs="oneCell">
    <xdr:from>
      <xdr:col>1</xdr:col>
      <xdr:colOff>295276</xdr:colOff>
      <xdr:row>37</xdr:row>
      <xdr:rowOff>57151</xdr:rowOff>
    </xdr:from>
    <xdr:to>
      <xdr:col>1</xdr:col>
      <xdr:colOff>790576</xdr:colOff>
      <xdr:row>37</xdr:row>
      <xdr:rowOff>273409</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086601"/>
          <a:ext cx="495300" cy="216258"/>
        </a:xfrm>
        <a:prstGeom prst="rect">
          <a:avLst/>
        </a:prstGeom>
        <a:noFill/>
        <a:ln w="9525">
          <a:noFill/>
          <a:miter lim="800000"/>
          <a:headEnd/>
          <a:tailEnd/>
        </a:ln>
      </xdr:spPr>
    </xdr:pic>
    <xdr:clientData/>
  </xdr:twoCellAnchor>
  <xdr:twoCellAnchor>
    <xdr:from>
      <xdr:col>20</xdr:col>
      <xdr:colOff>95250</xdr:colOff>
      <xdr:row>0</xdr:row>
      <xdr:rowOff>19052</xdr:rowOff>
    </xdr:from>
    <xdr:to>
      <xdr:col>22</xdr:col>
      <xdr:colOff>66675</xdr:colOff>
      <xdr:row>3</xdr:row>
      <xdr:rowOff>9529</xdr:rowOff>
    </xdr:to>
    <xdr:sp macro="" textlink="">
      <xdr:nvSpPr>
        <xdr:cNvPr id="5" name="AutoShape 9"/>
        <xdr:cNvSpPr>
          <a:spLocks noChangeArrowheads="1"/>
        </xdr:cNvSpPr>
      </xdr:nvSpPr>
      <xdr:spPr bwMode="auto">
        <a:xfrm rot="5400000">
          <a:off x="8272462" y="80965"/>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85724</xdr:colOff>
      <xdr:row>33</xdr:row>
      <xdr:rowOff>28576</xdr:rowOff>
    </xdr:from>
    <xdr:to>
      <xdr:col>1</xdr:col>
      <xdr:colOff>238124</xdr:colOff>
      <xdr:row>34</xdr:row>
      <xdr:rowOff>1</xdr:rowOff>
    </xdr:to>
    <xdr:pic>
      <xdr:nvPicPr>
        <xdr:cNvPr id="5" name="Picture 4" descr="coat of arms.bmp"/>
        <xdr:cNvPicPr/>
      </xdr:nvPicPr>
      <xdr:blipFill>
        <a:blip xmlns:r="http://schemas.openxmlformats.org/officeDocument/2006/relationships" r:embed="rId1" cstate="print"/>
        <a:stretch>
          <a:fillRect/>
        </a:stretch>
      </xdr:blipFill>
      <xdr:spPr>
        <a:xfrm>
          <a:off x="85724" y="7734301"/>
          <a:ext cx="238125" cy="304800"/>
        </a:xfrm>
        <a:prstGeom prst="rect">
          <a:avLst/>
        </a:prstGeom>
      </xdr:spPr>
    </xdr:pic>
    <xdr:clientData/>
  </xdr:twoCellAnchor>
  <xdr:twoCellAnchor editAs="oneCell">
    <xdr:from>
      <xdr:col>1</xdr:col>
      <xdr:colOff>333376</xdr:colOff>
      <xdr:row>33</xdr:row>
      <xdr:rowOff>66675</xdr:rowOff>
    </xdr:from>
    <xdr:to>
      <xdr:col>1</xdr:col>
      <xdr:colOff>866776</xdr:colOff>
      <xdr:row>33</xdr:row>
      <xdr:rowOff>299568</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772400"/>
          <a:ext cx="533400" cy="232893"/>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381000</xdr:colOff>
      <xdr:row>2</xdr:row>
      <xdr:rowOff>171452</xdr:rowOff>
    </xdr:to>
    <xdr:sp macro="" textlink="">
      <xdr:nvSpPr>
        <xdr:cNvPr id="7" name="AutoShape 9"/>
        <xdr:cNvSpPr>
          <a:spLocks noChangeArrowheads="1"/>
        </xdr:cNvSpPr>
      </xdr:nvSpPr>
      <xdr:spPr bwMode="auto">
        <a:xfrm rot="16200000">
          <a:off x="-61913" y="61913"/>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76200</xdr:colOff>
      <xdr:row>4</xdr:row>
      <xdr:rowOff>285750</xdr:rowOff>
    </xdr:from>
    <xdr:to>
      <xdr:col>1</xdr:col>
      <xdr:colOff>381000</xdr:colOff>
      <xdr:row>4</xdr:row>
      <xdr:rowOff>609600</xdr:rowOff>
    </xdr:to>
    <xdr:pic>
      <xdr:nvPicPr>
        <xdr:cNvPr id="22937"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twoCellAnchor>
    <xdr:from>
      <xdr:col>1</xdr:col>
      <xdr:colOff>171450</xdr:colOff>
      <xdr:row>42</xdr:row>
      <xdr:rowOff>276225</xdr:rowOff>
    </xdr:from>
    <xdr:to>
      <xdr:col>1</xdr:col>
      <xdr:colOff>523875</xdr:colOff>
      <xdr:row>42</xdr:row>
      <xdr:rowOff>704850</xdr:rowOff>
    </xdr:to>
    <xdr:pic>
      <xdr:nvPicPr>
        <xdr:cNvPr id="22938"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257175" y="8448675"/>
          <a:ext cx="352425" cy="0"/>
        </a:xfrm>
        <a:prstGeom prst="rect">
          <a:avLst/>
        </a:prstGeom>
        <a:noFill/>
        <a:ln w="9525">
          <a:noFill/>
          <a:miter lim="800000"/>
          <a:headEnd/>
          <a:tailEnd/>
        </a:ln>
      </xdr:spPr>
    </xdr:pic>
    <xdr:clientData/>
  </xdr:twoCellAnchor>
  <xdr:twoCellAnchor>
    <xdr:from>
      <xdr:col>0</xdr:col>
      <xdr:colOff>9526</xdr:colOff>
      <xdr:row>36</xdr:row>
      <xdr:rowOff>9525</xdr:rowOff>
    </xdr:from>
    <xdr:to>
      <xdr:col>1</xdr:col>
      <xdr:colOff>390526</xdr:colOff>
      <xdr:row>38</xdr:row>
      <xdr:rowOff>152402</xdr:rowOff>
    </xdr:to>
    <xdr:sp macro="" textlink="">
      <xdr:nvSpPr>
        <xdr:cNvPr id="8" name="AutoShape 9"/>
        <xdr:cNvSpPr>
          <a:spLocks noChangeArrowheads="1"/>
        </xdr:cNvSpPr>
      </xdr:nvSpPr>
      <xdr:spPr bwMode="auto">
        <a:xfrm rot="16200000">
          <a:off x="-47625" y="8086726"/>
          <a:ext cx="581027" cy="466725"/>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25</xdr:col>
      <xdr:colOff>114300</xdr:colOff>
      <xdr:row>0</xdr:row>
      <xdr:rowOff>0</xdr:rowOff>
    </xdr:from>
    <xdr:to>
      <xdr:col>27</xdr:col>
      <xdr:colOff>29850</xdr:colOff>
      <xdr:row>3</xdr:row>
      <xdr:rowOff>9525</xdr:rowOff>
    </xdr:to>
    <xdr:sp macro="" textlink="">
      <xdr:nvSpPr>
        <xdr:cNvPr id="9" name="AutoShape 9"/>
        <xdr:cNvSpPr>
          <a:spLocks noChangeArrowheads="1"/>
        </xdr:cNvSpPr>
      </xdr:nvSpPr>
      <xdr:spPr bwMode="auto">
        <a:xfrm rot="5400000">
          <a:off x="8749350" y="70800"/>
          <a:ext cx="609600" cy="46800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0</xdr:col>
      <xdr:colOff>76200</xdr:colOff>
      <xdr:row>76</xdr:row>
      <xdr:rowOff>66675</xdr:rowOff>
    </xdr:from>
    <xdr:to>
      <xdr:col>1</xdr:col>
      <xdr:colOff>247650</xdr:colOff>
      <xdr:row>76</xdr:row>
      <xdr:rowOff>323850</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14649450"/>
          <a:ext cx="257175" cy="257175"/>
        </a:xfrm>
        <a:prstGeom prst="rect">
          <a:avLst/>
        </a:prstGeom>
      </xdr:spPr>
    </xdr:pic>
    <xdr:clientData/>
  </xdr:twoCellAnchor>
  <xdr:twoCellAnchor editAs="oneCell">
    <xdr:from>
      <xdr:col>1</xdr:col>
      <xdr:colOff>0</xdr:colOff>
      <xdr:row>34</xdr:row>
      <xdr:rowOff>9525</xdr:rowOff>
    </xdr:from>
    <xdr:to>
      <xdr:col>1</xdr:col>
      <xdr:colOff>238125</xdr:colOff>
      <xdr:row>34</xdr:row>
      <xdr:rowOff>285750</xdr:rowOff>
    </xdr:to>
    <xdr:pic>
      <xdr:nvPicPr>
        <xdr:cNvPr id="11" name="Picture 10" descr="coat of arms.bmp"/>
        <xdr:cNvPicPr/>
      </xdr:nvPicPr>
      <xdr:blipFill>
        <a:blip xmlns:r="http://schemas.openxmlformats.org/officeDocument/2006/relationships" r:embed="rId2" cstate="print"/>
        <a:stretch>
          <a:fillRect/>
        </a:stretch>
      </xdr:blipFill>
      <xdr:spPr>
        <a:xfrm>
          <a:off x="85725" y="7267575"/>
          <a:ext cx="238125" cy="276225"/>
        </a:xfrm>
        <a:prstGeom prst="rect">
          <a:avLst/>
        </a:prstGeom>
      </xdr:spPr>
    </xdr:pic>
    <xdr:clientData/>
  </xdr:twoCellAnchor>
  <xdr:twoCellAnchor editAs="oneCell">
    <xdr:from>
      <xdr:col>1</xdr:col>
      <xdr:colOff>295276</xdr:colOff>
      <xdr:row>76</xdr:row>
      <xdr:rowOff>76200</xdr:rowOff>
    </xdr:from>
    <xdr:to>
      <xdr:col>2</xdr:col>
      <xdr:colOff>285751</xdr:colOff>
      <xdr:row>76</xdr:row>
      <xdr:rowOff>309093</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1001" y="14658975"/>
          <a:ext cx="533400" cy="232893"/>
        </a:xfrm>
        <a:prstGeom prst="rect">
          <a:avLst/>
        </a:prstGeom>
        <a:noFill/>
        <a:ln w="9525">
          <a:noFill/>
          <a:miter lim="800000"/>
          <a:headEnd/>
          <a:tailEnd/>
        </a:ln>
      </xdr:spPr>
    </xdr:pic>
    <xdr:clientData/>
  </xdr:twoCellAnchor>
  <xdr:twoCellAnchor editAs="oneCell">
    <xdr:from>
      <xdr:col>1</xdr:col>
      <xdr:colOff>295276</xdr:colOff>
      <xdr:row>34</xdr:row>
      <xdr:rowOff>38101</xdr:rowOff>
    </xdr:from>
    <xdr:to>
      <xdr:col>2</xdr:col>
      <xdr:colOff>275919</xdr:colOff>
      <xdr:row>34</xdr:row>
      <xdr:rowOff>266701</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81001" y="7296151"/>
          <a:ext cx="523568" cy="228600"/>
        </a:xfrm>
        <a:prstGeom prst="rect">
          <a:avLst/>
        </a:prstGeom>
        <a:noFill/>
        <a:ln w="9525">
          <a:noFill/>
          <a:miter lim="800000"/>
          <a:headEnd/>
          <a:tailEnd/>
        </a:ln>
      </xdr:spPr>
    </xdr:pic>
    <xdr:clientData/>
  </xdr:twoCellAnchor>
  <xdr:twoCellAnchor>
    <xdr:from>
      <xdr:col>1</xdr:col>
      <xdr:colOff>76200</xdr:colOff>
      <xdr:row>42</xdr:row>
      <xdr:rowOff>285750</xdr:rowOff>
    </xdr:from>
    <xdr:to>
      <xdr:col>1</xdr:col>
      <xdr:colOff>381000</xdr:colOff>
      <xdr:row>42</xdr:row>
      <xdr:rowOff>609600</xdr:rowOff>
    </xdr:to>
    <xdr:pic>
      <xdr:nvPicPr>
        <xdr:cNvPr id="14"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73235</xdr:colOff>
      <xdr:row>6</xdr:row>
      <xdr:rowOff>140804</xdr:rowOff>
    </xdr:from>
    <xdr:to>
      <xdr:col>3</xdr:col>
      <xdr:colOff>6364</xdr:colOff>
      <xdr:row>18</xdr:row>
      <xdr:rowOff>46051</xdr:rowOff>
    </xdr:to>
    <xdr:pic>
      <xdr:nvPicPr>
        <xdr:cNvPr id="26" name="Picture 25" descr="mayor.bmp"/>
        <xdr:cNvPicPr>
          <a:picLocks noChangeAspect="1"/>
        </xdr:cNvPicPr>
      </xdr:nvPicPr>
      <xdr:blipFill>
        <a:blip xmlns:r="http://schemas.openxmlformats.org/officeDocument/2006/relationships" r:embed="rId1" cstate="print"/>
        <a:stretch>
          <a:fillRect/>
        </a:stretch>
      </xdr:blipFill>
      <xdr:spPr>
        <a:xfrm>
          <a:off x="73235" y="1283804"/>
          <a:ext cx="1771868" cy="2109974"/>
        </a:xfrm>
        <a:prstGeom prst="rect">
          <a:avLst/>
        </a:prstGeom>
      </xdr:spPr>
    </xdr:pic>
    <xdr:clientData/>
  </xdr:twoCellAnchor>
  <xdr:twoCellAnchor>
    <xdr:from>
      <xdr:col>0</xdr:col>
      <xdr:colOff>76200</xdr:colOff>
      <xdr:row>0</xdr:row>
      <xdr:rowOff>47625</xdr:rowOff>
    </xdr:from>
    <xdr:to>
      <xdr:col>11</xdr:col>
      <xdr:colOff>704850</xdr:colOff>
      <xdr:row>2</xdr:row>
      <xdr:rowOff>47625</xdr:rowOff>
    </xdr:to>
    <xdr:sp macro="" textlink="">
      <xdr:nvSpPr>
        <xdr:cNvPr id="15361" name="Text Box 1"/>
        <xdr:cNvSpPr txBox="1">
          <a:spLocks noChangeArrowheads="1"/>
        </xdr:cNvSpPr>
      </xdr:nvSpPr>
      <xdr:spPr bwMode="auto">
        <a:xfrm>
          <a:off x="76200" y="47625"/>
          <a:ext cx="99822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76199</xdr:colOff>
      <xdr:row>4</xdr:row>
      <xdr:rowOff>95250</xdr:rowOff>
    </xdr:from>
    <xdr:to>
      <xdr:col>8</xdr:col>
      <xdr:colOff>1676400</xdr:colOff>
      <xdr:row>6</xdr:row>
      <xdr:rowOff>38100</xdr:rowOff>
    </xdr:to>
    <xdr:sp macro="" textlink="">
      <xdr:nvSpPr>
        <xdr:cNvPr id="15363" name="Text Box 3"/>
        <xdr:cNvSpPr txBox="1">
          <a:spLocks noChangeArrowheads="1"/>
        </xdr:cNvSpPr>
      </xdr:nvSpPr>
      <xdr:spPr bwMode="auto">
        <a:xfrm>
          <a:off x="76199" y="857250"/>
          <a:ext cx="6534151" cy="323850"/>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What</a:t>
          </a:r>
          <a:r>
            <a:rPr lang="en-ZA" sz="1400" b="1" i="0" strike="noStrike" baseline="0">
              <a:solidFill>
                <a:srgbClr val="000000"/>
              </a:solidFill>
              <a:latin typeface="Arial"/>
              <a:cs typeface="Arial"/>
            </a:rPr>
            <a:t> is the WSA's Vision &amp; Mission Statement on Water Services?</a:t>
          </a:r>
          <a:r>
            <a:rPr lang="en-ZA" sz="14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xdr:txBody>
    </xdr:sp>
    <xdr:clientData/>
  </xdr:twoCellAnchor>
  <xdr:twoCellAnchor>
    <xdr:from>
      <xdr:col>8</xdr:col>
      <xdr:colOff>1638300</xdr:colOff>
      <xdr:row>2</xdr:row>
      <xdr:rowOff>85725</xdr:rowOff>
    </xdr:from>
    <xdr:to>
      <xdr:col>11</xdr:col>
      <xdr:colOff>702469</xdr:colOff>
      <xdr:row>9</xdr:row>
      <xdr:rowOff>178594</xdr:rowOff>
    </xdr:to>
    <xdr:sp macro="" textlink="">
      <xdr:nvSpPr>
        <xdr:cNvPr id="5" name="Text Box 3"/>
        <xdr:cNvSpPr txBox="1">
          <a:spLocks noChangeArrowheads="1"/>
        </xdr:cNvSpPr>
      </xdr:nvSpPr>
      <xdr:spPr bwMode="auto">
        <a:xfrm>
          <a:off x="6603206" y="466725"/>
          <a:ext cx="3779044" cy="1426369"/>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Vision &amp; Mission Statement:</a:t>
          </a:r>
        </a:p>
        <a:p>
          <a:r>
            <a:rPr lang="en-US" sz="1000">
              <a:latin typeface="+mn-lt"/>
              <a:ea typeface="+mn-ea"/>
              <a:cs typeface="+mn-cs"/>
            </a:rPr>
            <a:t>“</a:t>
          </a:r>
          <a:r>
            <a:rPr lang="en-US" sz="1000" b="1" i="1">
              <a:latin typeface="+mn-lt"/>
              <a:ea typeface="+mn-ea"/>
              <a:cs typeface="+mn-cs"/>
            </a:rPr>
            <a:t>We shall be a consistent Municipality, offering quality services and a better life for all</a:t>
          </a:r>
          <a:r>
            <a:rPr lang="en-US" sz="1000">
              <a:latin typeface="+mn-lt"/>
              <a:ea typeface="+mn-ea"/>
              <a:cs typeface="+mn-cs"/>
            </a:rPr>
            <a:t>”</a:t>
          </a:r>
          <a:endParaRPr lang="en-ZA" sz="1000">
            <a:latin typeface="+mn-lt"/>
            <a:ea typeface="+mn-ea"/>
            <a:cs typeface="+mn-cs"/>
          </a:endParaRPr>
        </a:p>
        <a:p>
          <a:r>
            <a:rPr lang="en-US" sz="1000">
              <a:latin typeface="+mn-lt"/>
              <a:ea typeface="+mn-ea"/>
              <a:cs typeface="+mn-cs"/>
            </a:rPr>
            <a:t> </a:t>
          </a:r>
          <a:r>
            <a:rPr lang="en-ZA" sz="1000" b="1" i="0">
              <a:latin typeface="+mn-lt"/>
              <a:ea typeface="+mn-ea"/>
              <a:cs typeface="+mn-cs"/>
            </a:rPr>
            <a:t>Mission: </a:t>
          </a:r>
          <a:r>
            <a:rPr lang="en-US" sz="1000">
              <a:latin typeface="+mn-lt"/>
              <a:ea typeface="+mn-ea"/>
              <a:cs typeface="+mn-cs"/>
            </a:rPr>
            <a:t>Improved, accountable and public driven Municipality. </a:t>
          </a:r>
          <a:endParaRPr lang="en-ZA" sz="1000">
            <a:latin typeface="+mn-lt"/>
            <a:ea typeface="+mn-ea"/>
            <a:cs typeface="+mn-cs"/>
          </a:endParaRPr>
        </a:p>
        <a:p>
          <a:r>
            <a:rPr lang="en-ZA" sz="1000" b="1" i="0">
              <a:latin typeface="+mn-lt"/>
              <a:ea typeface="+mn-ea"/>
              <a:cs typeface="+mn-cs"/>
            </a:rPr>
            <a:t>Mission</a:t>
          </a:r>
          <a:r>
            <a:rPr lang="en-ZA" sz="1000" b="1" i="0" baseline="0">
              <a:latin typeface="+mn-lt"/>
              <a:ea typeface="+mn-ea"/>
              <a:cs typeface="+mn-cs"/>
            </a:rPr>
            <a:t> Statement: </a:t>
          </a:r>
          <a:r>
            <a:rPr lang="en-US" sz="1000" b="1" i="1">
              <a:latin typeface="+mn-lt"/>
              <a:ea typeface="+mn-ea"/>
              <a:cs typeface="+mn-cs"/>
            </a:rPr>
            <a:t>“To reduce queues that relate to service delivery through sound administrative &amp; financial management”</a:t>
          </a:r>
          <a:endParaRPr lang="en-ZA" sz="1000">
            <a:latin typeface="+mn-lt"/>
            <a:ea typeface="+mn-ea"/>
            <a:cs typeface="+mn-cs"/>
          </a:endParaRPr>
        </a:p>
        <a:p>
          <a:r>
            <a:rPr lang="en-US" sz="1000" b="1">
              <a:latin typeface="+mn-lt"/>
              <a:ea typeface="+mn-ea"/>
              <a:cs typeface="+mn-cs"/>
            </a:rPr>
            <a:t> </a:t>
          </a:r>
          <a:endParaRPr lang="en-ZA" sz="1000">
            <a:latin typeface="+mn-lt"/>
            <a:ea typeface="+mn-ea"/>
            <a:cs typeface="+mn-cs"/>
          </a:endParaRPr>
        </a:p>
      </xdr:txBody>
    </xdr:sp>
    <xdr:clientData/>
  </xdr:twoCellAnchor>
  <xdr:twoCellAnchor>
    <xdr:from>
      <xdr:col>0</xdr:col>
      <xdr:colOff>95250</xdr:colOff>
      <xdr:row>6</xdr:row>
      <xdr:rowOff>161924</xdr:rowOff>
    </xdr:from>
    <xdr:to>
      <xdr:col>0</xdr:col>
      <xdr:colOff>419100</xdr:colOff>
      <xdr:row>8</xdr:row>
      <xdr:rowOff>114299</xdr:rowOff>
    </xdr:to>
    <xdr:sp macro="" textlink="">
      <xdr:nvSpPr>
        <xdr:cNvPr id="15364" name="AutoShape 4"/>
        <xdr:cNvSpPr>
          <a:spLocks noChangeArrowheads="1"/>
        </xdr:cNvSpPr>
      </xdr:nvSpPr>
      <xdr:spPr bwMode="auto">
        <a:xfrm rot="16200000" flipH="1">
          <a:off x="90487" y="1309687"/>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0</xdr:col>
      <xdr:colOff>95250</xdr:colOff>
      <xdr:row>8</xdr:row>
      <xdr:rowOff>180974</xdr:rowOff>
    </xdr:from>
    <xdr:to>
      <xdr:col>0</xdr:col>
      <xdr:colOff>419100</xdr:colOff>
      <xdr:row>10</xdr:row>
      <xdr:rowOff>133349</xdr:rowOff>
    </xdr:to>
    <xdr:sp macro="" textlink="">
      <xdr:nvSpPr>
        <xdr:cNvPr id="15365" name="AutoShape 5"/>
        <xdr:cNvSpPr>
          <a:spLocks noChangeArrowheads="1"/>
        </xdr:cNvSpPr>
      </xdr:nvSpPr>
      <xdr:spPr bwMode="auto">
        <a:xfrm rot="16200000" flipH="1">
          <a:off x="90487" y="1709737"/>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3</xdr:col>
      <xdr:colOff>409574</xdr:colOff>
      <xdr:row>6</xdr:row>
      <xdr:rowOff>133350</xdr:rowOff>
    </xdr:from>
    <xdr:to>
      <xdr:col>7</xdr:col>
      <xdr:colOff>838200</xdr:colOff>
      <xdr:row>13</xdr:row>
      <xdr:rowOff>161925</xdr:rowOff>
    </xdr:to>
    <xdr:sp macro="" textlink="">
      <xdr:nvSpPr>
        <xdr:cNvPr id="15366" name="AutoShape 6"/>
        <xdr:cNvSpPr>
          <a:spLocks noChangeArrowheads="1"/>
        </xdr:cNvSpPr>
      </xdr:nvSpPr>
      <xdr:spPr bwMode="auto">
        <a:xfrm>
          <a:off x="2238374" y="1276350"/>
          <a:ext cx="2533651" cy="1381125"/>
        </a:xfrm>
        <a:prstGeom prst="cloudCallout">
          <a:avLst>
            <a:gd name="adj1" fmla="val -78776"/>
            <a:gd name="adj2" fmla="val 17902"/>
          </a:avLst>
        </a:prstGeom>
        <a:solidFill>
          <a:srgbClr val="FFFF00"/>
        </a:solidFill>
        <a:ln w="9525">
          <a:solidFill>
            <a:srgbClr val="000000"/>
          </a:solidFill>
          <a:round/>
          <a:headEnd/>
          <a:tailEnd/>
        </a:ln>
        <a:effectLst>
          <a:outerShdw dist="107763" dir="18900000" algn="ctr" rotWithShape="0">
            <a:srgbClr val="808080">
              <a:alpha val="50000"/>
            </a:srgbClr>
          </a:outerShdw>
        </a:effectLst>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Mmm, I wonder....</a:t>
          </a:r>
        </a:p>
        <a:p>
          <a:pPr algn="l" rtl="1">
            <a:defRPr sz="1000"/>
          </a:pPr>
          <a:r>
            <a:rPr lang="en-ZA" sz="1200" b="1" i="0" strike="noStrike">
              <a:solidFill>
                <a:srgbClr val="000000"/>
              </a:solidFill>
              <a:latin typeface="Arial"/>
              <a:cs typeface="Arial"/>
            </a:rPr>
            <a:t>What does my area of Authority looks like in terms of .......</a:t>
          </a:r>
        </a:p>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238125</xdr:colOff>
      <xdr:row>14</xdr:row>
      <xdr:rowOff>28575</xdr:rowOff>
    </xdr:from>
    <xdr:to>
      <xdr:col>7</xdr:col>
      <xdr:colOff>657225</xdr:colOff>
      <xdr:row>16</xdr:row>
      <xdr:rowOff>142875</xdr:rowOff>
    </xdr:to>
    <xdr:sp macro="" textlink="">
      <xdr:nvSpPr>
        <xdr:cNvPr id="15367" name="AutoShape 7"/>
        <xdr:cNvSpPr>
          <a:spLocks noChangeArrowheads="1"/>
        </xdr:cNvSpPr>
      </xdr:nvSpPr>
      <xdr:spPr bwMode="auto">
        <a:xfrm>
          <a:off x="2676525" y="2695575"/>
          <a:ext cx="1914525" cy="495300"/>
        </a:xfrm>
        <a:prstGeom prst="cloudCallout">
          <a:avLst>
            <a:gd name="adj1" fmla="val -102356"/>
            <a:gd name="adj2" fmla="val -10809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People</a:t>
          </a:r>
        </a:p>
      </xdr:txBody>
    </xdr:sp>
    <xdr:clientData/>
  </xdr:twoCellAnchor>
  <xdr:twoCellAnchor>
    <xdr:from>
      <xdr:col>2</xdr:col>
      <xdr:colOff>361949</xdr:colOff>
      <xdr:row>16</xdr:row>
      <xdr:rowOff>38099</xdr:rowOff>
    </xdr:from>
    <xdr:to>
      <xdr:col>7</xdr:col>
      <xdr:colOff>190500</xdr:colOff>
      <xdr:row>21</xdr:row>
      <xdr:rowOff>47625</xdr:rowOff>
    </xdr:to>
    <xdr:sp macro="" textlink="">
      <xdr:nvSpPr>
        <xdr:cNvPr id="15368" name="AutoShape 8"/>
        <xdr:cNvSpPr>
          <a:spLocks noChangeArrowheads="1"/>
        </xdr:cNvSpPr>
      </xdr:nvSpPr>
      <xdr:spPr bwMode="auto">
        <a:xfrm>
          <a:off x="1581149" y="3086099"/>
          <a:ext cx="2543176" cy="962026"/>
        </a:xfrm>
        <a:prstGeom prst="cloudCallout">
          <a:avLst>
            <a:gd name="adj1" fmla="val -47599"/>
            <a:gd name="adj2" fmla="val -12045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water?</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3</xdr:col>
      <xdr:colOff>95249</xdr:colOff>
      <xdr:row>31</xdr:row>
      <xdr:rowOff>123824</xdr:rowOff>
    </xdr:from>
    <xdr:to>
      <xdr:col>5</xdr:col>
      <xdr:colOff>447674</xdr:colOff>
      <xdr:row>38</xdr:row>
      <xdr:rowOff>40481</xdr:rowOff>
    </xdr:to>
    <xdr:pic>
      <xdr:nvPicPr>
        <xdr:cNvPr id="12" name="Picture 11" descr="Water  Infra Res &amp; BP.jpg"/>
        <xdr:cNvPicPr/>
      </xdr:nvPicPr>
      <xdr:blipFill>
        <a:blip xmlns:r="http://schemas.openxmlformats.org/officeDocument/2006/relationships" r:embed="rId2" cstate="print"/>
        <a:stretch>
          <a:fillRect/>
        </a:stretch>
      </xdr:blipFill>
      <xdr:spPr>
        <a:xfrm>
          <a:off x="1924049" y="6172199"/>
          <a:ext cx="1571625" cy="1304925"/>
        </a:xfrm>
        <a:prstGeom prst="rect">
          <a:avLst/>
        </a:prstGeom>
        <a:ln>
          <a:noFill/>
        </a:ln>
        <a:effectLst>
          <a:softEdge rad="112500"/>
        </a:effectLst>
      </xdr:spPr>
    </xdr:pic>
    <xdr:clientData/>
  </xdr:twoCellAnchor>
  <xdr:twoCellAnchor editAs="oneCell">
    <xdr:from>
      <xdr:col>0</xdr:col>
      <xdr:colOff>200025</xdr:colOff>
      <xdr:row>29</xdr:row>
      <xdr:rowOff>95250</xdr:rowOff>
    </xdr:from>
    <xdr:to>
      <xdr:col>2</xdr:col>
      <xdr:colOff>504825</xdr:colOff>
      <xdr:row>35</xdr:row>
      <xdr:rowOff>173830</xdr:rowOff>
    </xdr:to>
    <xdr:pic>
      <xdr:nvPicPr>
        <xdr:cNvPr id="13" name="Picture 12" descr="Client Dry ind.jpg"/>
        <xdr:cNvPicPr/>
      </xdr:nvPicPr>
      <xdr:blipFill>
        <a:blip xmlns:r="http://schemas.openxmlformats.org/officeDocument/2006/relationships" r:embed="rId3" cstate="print"/>
        <a:stretch>
          <a:fillRect/>
        </a:stretch>
      </xdr:blipFill>
      <xdr:spPr>
        <a:xfrm>
          <a:off x="200025" y="5629275"/>
          <a:ext cx="1524000" cy="1295400"/>
        </a:xfrm>
        <a:prstGeom prst="rect">
          <a:avLst/>
        </a:prstGeom>
        <a:ln>
          <a:noFill/>
        </a:ln>
        <a:effectLst>
          <a:softEdge rad="112500"/>
        </a:effectLst>
      </xdr:spPr>
    </xdr:pic>
    <xdr:clientData/>
  </xdr:twoCellAnchor>
  <xdr:twoCellAnchor editAs="oneCell">
    <xdr:from>
      <xdr:col>3</xdr:col>
      <xdr:colOff>57150</xdr:colOff>
      <xdr:row>24</xdr:row>
      <xdr:rowOff>66675</xdr:rowOff>
    </xdr:from>
    <xdr:to>
      <xdr:col>5</xdr:col>
      <xdr:colOff>457200</xdr:colOff>
      <xdr:row>31</xdr:row>
      <xdr:rowOff>16668</xdr:rowOff>
    </xdr:to>
    <xdr:pic>
      <xdr:nvPicPr>
        <xdr:cNvPr id="14" name="Picture 13" descr="Client Wet Ind.jpg"/>
        <xdr:cNvPicPr/>
      </xdr:nvPicPr>
      <xdr:blipFill>
        <a:blip xmlns:r="http://schemas.openxmlformats.org/officeDocument/2006/relationships" r:embed="rId4" cstate="print"/>
        <a:stretch>
          <a:fillRect/>
        </a:stretch>
      </xdr:blipFill>
      <xdr:spPr>
        <a:xfrm>
          <a:off x="1885950" y="4648200"/>
          <a:ext cx="1619250" cy="1200150"/>
        </a:xfrm>
        <a:prstGeom prst="rect">
          <a:avLst/>
        </a:prstGeom>
        <a:ln>
          <a:noFill/>
        </a:ln>
        <a:effectLst>
          <a:softEdge rad="112500"/>
        </a:effectLst>
      </xdr:spPr>
    </xdr:pic>
    <xdr:clientData/>
  </xdr:twoCellAnchor>
  <xdr:twoCellAnchor editAs="oneCell">
    <xdr:from>
      <xdr:col>0</xdr:col>
      <xdr:colOff>219075</xdr:colOff>
      <xdr:row>19</xdr:row>
      <xdr:rowOff>114300</xdr:rowOff>
    </xdr:from>
    <xdr:to>
      <xdr:col>3</xdr:col>
      <xdr:colOff>91753</xdr:colOff>
      <xdr:row>25</xdr:row>
      <xdr:rowOff>120349</xdr:rowOff>
    </xdr:to>
    <xdr:pic>
      <xdr:nvPicPr>
        <xdr:cNvPr id="15" name="Picture 14" descr="Client Agric.jpg"/>
        <xdr:cNvPicPr/>
      </xdr:nvPicPr>
      <xdr:blipFill>
        <a:blip xmlns:r="http://schemas.openxmlformats.org/officeDocument/2006/relationships" r:embed="rId5" cstate="print"/>
        <a:stretch>
          <a:fillRect/>
        </a:stretch>
      </xdr:blipFill>
      <xdr:spPr>
        <a:xfrm>
          <a:off x="219075" y="3733800"/>
          <a:ext cx="1701478" cy="1075229"/>
        </a:xfrm>
        <a:prstGeom prst="rect">
          <a:avLst/>
        </a:prstGeom>
        <a:ln>
          <a:noFill/>
        </a:ln>
        <a:effectLst>
          <a:softEdge rad="112500"/>
        </a:effectLst>
      </xdr:spPr>
    </xdr:pic>
    <xdr:clientData/>
  </xdr:twoCellAnchor>
  <xdr:twoCellAnchor editAs="oneCell">
    <xdr:from>
      <xdr:col>7</xdr:col>
      <xdr:colOff>66675</xdr:colOff>
      <xdr:row>19</xdr:row>
      <xdr:rowOff>38100</xdr:rowOff>
    </xdr:from>
    <xdr:to>
      <xdr:col>7</xdr:col>
      <xdr:colOff>971550</xdr:colOff>
      <xdr:row>22</xdr:row>
      <xdr:rowOff>130969</xdr:rowOff>
    </xdr:to>
    <xdr:pic>
      <xdr:nvPicPr>
        <xdr:cNvPr id="16" name="Picture 15" descr="client4.jpg"/>
        <xdr:cNvPicPr/>
      </xdr:nvPicPr>
      <xdr:blipFill>
        <a:blip xmlns:r="http://schemas.openxmlformats.org/officeDocument/2006/relationships" r:embed="rId6" cstate="print"/>
        <a:stretch>
          <a:fillRect/>
        </a:stretch>
      </xdr:blipFill>
      <xdr:spPr>
        <a:xfrm>
          <a:off x="4000500" y="3743325"/>
          <a:ext cx="904875" cy="628650"/>
        </a:xfrm>
        <a:prstGeom prst="rect">
          <a:avLst/>
        </a:prstGeom>
        <a:ln>
          <a:noFill/>
        </a:ln>
        <a:effectLst>
          <a:softEdge rad="112500"/>
        </a:effectLst>
      </xdr:spPr>
    </xdr:pic>
    <xdr:clientData/>
  </xdr:twoCellAnchor>
  <xdr:twoCellAnchor editAs="oneCell">
    <xdr:from>
      <xdr:col>10</xdr:col>
      <xdr:colOff>547687</xdr:colOff>
      <xdr:row>14</xdr:row>
      <xdr:rowOff>61913</xdr:rowOff>
    </xdr:from>
    <xdr:to>
      <xdr:col>11</xdr:col>
      <xdr:colOff>807243</xdr:colOff>
      <xdr:row>18</xdr:row>
      <xdr:rowOff>71438</xdr:rowOff>
    </xdr:to>
    <xdr:pic>
      <xdr:nvPicPr>
        <xdr:cNvPr id="17" name="Picture 16" descr="client5.jpg"/>
        <xdr:cNvPicPr/>
      </xdr:nvPicPr>
      <xdr:blipFill>
        <a:blip xmlns:r="http://schemas.openxmlformats.org/officeDocument/2006/relationships" r:embed="rId7" cstate="print"/>
        <a:stretch>
          <a:fillRect/>
        </a:stretch>
      </xdr:blipFill>
      <xdr:spPr>
        <a:xfrm>
          <a:off x="9310687" y="2764632"/>
          <a:ext cx="1176337" cy="771525"/>
        </a:xfrm>
        <a:prstGeom prst="rect">
          <a:avLst/>
        </a:prstGeom>
        <a:ln>
          <a:noFill/>
        </a:ln>
        <a:effectLst>
          <a:softEdge rad="112500"/>
        </a:effectLst>
      </xdr:spPr>
    </xdr:pic>
    <xdr:clientData/>
  </xdr:twoCellAnchor>
  <xdr:twoCellAnchor editAs="oneCell">
    <xdr:from>
      <xdr:col>10</xdr:col>
      <xdr:colOff>595311</xdr:colOff>
      <xdr:row>10</xdr:row>
      <xdr:rowOff>16669</xdr:rowOff>
    </xdr:from>
    <xdr:to>
      <xdr:col>11</xdr:col>
      <xdr:colOff>816767</xdr:colOff>
      <xdr:row>14</xdr:row>
      <xdr:rowOff>109538</xdr:rowOff>
    </xdr:to>
    <xdr:pic>
      <xdr:nvPicPr>
        <xdr:cNvPr id="18" name="Picture 17" descr="Social Serv Com Garden.jpg"/>
        <xdr:cNvPicPr/>
      </xdr:nvPicPr>
      <xdr:blipFill>
        <a:blip xmlns:r="http://schemas.openxmlformats.org/officeDocument/2006/relationships" r:embed="rId8" cstate="print"/>
        <a:stretch>
          <a:fillRect/>
        </a:stretch>
      </xdr:blipFill>
      <xdr:spPr>
        <a:xfrm>
          <a:off x="9358311" y="1921669"/>
          <a:ext cx="1138237" cy="842963"/>
        </a:xfrm>
        <a:prstGeom prst="rect">
          <a:avLst/>
        </a:prstGeom>
        <a:ln>
          <a:noFill/>
        </a:ln>
        <a:effectLst>
          <a:softEdge rad="112500"/>
        </a:effectLst>
      </xdr:spPr>
    </xdr:pic>
    <xdr:clientData/>
  </xdr:twoCellAnchor>
  <xdr:twoCellAnchor editAs="oneCell">
    <xdr:from>
      <xdr:col>10</xdr:col>
      <xdr:colOff>566736</xdr:colOff>
      <xdr:row>18</xdr:row>
      <xdr:rowOff>28575</xdr:rowOff>
    </xdr:from>
    <xdr:to>
      <xdr:col>11</xdr:col>
      <xdr:colOff>807243</xdr:colOff>
      <xdr:row>22</xdr:row>
      <xdr:rowOff>166687</xdr:rowOff>
    </xdr:to>
    <xdr:pic>
      <xdr:nvPicPr>
        <xdr:cNvPr id="19" name="Picture 18" descr="Client Deep Rural.jpg"/>
        <xdr:cNvPicPr/>
      </xdr:nvPicPr>
      <xdr:blipFill>
        <a:blip xmlns:r="http://schemas.openxmlformats.org/officeDocument/2006/relationships" r:embed="rId9" cstate="print"/>
        <a:stretch>
          <a:fillRect/>
        </a:stretch>
      </xdr:blipFill>
      <xdr:spPr>
        <a:xfrm>
          <a:off x="9329736" y="3540919"/>
          <a:ext cx="1157288" cy="864393"/>
        </a:xfrm>
        <a:prstGeom prst="rect">
          <a:avLst/>
        </a:prstGeom>
        <a:ln>
          <a:noFill/>
        </a:ln>
        <a:effectLst>
          <a:softEdge rad="112500"/>
        </a:effectLst>
      </xdr:spPr>
    </xdr:pic>
    <xdr:clientData/>
  </xdr:twoCellAnchor>
  <xdr:twoCellAnchor editAs="oneCell">
    <xdr:from>
      <xdr:col>0</xdr:col>
      <xdr:colOff>308113</xdr:colOff>
      <xdr:row>38</xdr:row>
      <xdr:rowOff>0</xdr:rowOff>
    </xdr:from>
    <xdr:to>
      <xdr:col>1</xdr:col>
      <xdr:colOff>0</xdr:colOff>
      <xdr:row>39</xdr:row>
      <xdr:rowOff>147637</xdr:rowOff>
    </xdr:to>
    <xdr:pic>
      <xdr:nvPicPr>
        <xdr:cNvPr id="21" name="Picture 20" descr="coat of arms.bmp"/>
        <xdr:cNvPicPr/>
      </xdr:nvPicPr>
      <xdr:blipFill>
        <a:blip xmlns:r="http://schemas.openxmlformats.org/officeDocument/2006/relationships" r:embed="rId10" cstate="print"/>
        <a:stretch>
          <a:fillRect/>
        </a:stretch>
      </xdr:blipFill>
      <xdr:spPr>
        <a:xfrm>
          <a:off x="308113" y="7081630"/>
          <a:ext cx="304800" cy="322608"/>
        </a:xfrm>
        <a:prstGeom prst="rect">
          <a:avLst/>
        </a:prstGeom>
      </xdr:spPr>
    </xdr:pic>
    <xdr:clientData/>
  </xdr:twoCellAnchor>
  <xdr:twoCellAnchor editAs="oneCell">
    <xdr:from>
      <xdr:col>1</xdr:col>
      <xdr:colOff>0</xdr:colOff>
      <xdr:row>35</xdr:row>
      <xdr:rowOff>202406</xdr:rowOff>
    </xdr:from>
    <xdr:to>
      <xdr:col>1</xdr:col>
      <xdr:colOff>555904</xdr:colOff>
      <xdr:row>37</xdr:row>
      <xdr:rowOff>72337</xdr:rowOff>
    </xdr:to>
    <xdr:pic>
      <xdr:nvPicPr>
        <xdr:cNvPr id="22" name="Picture 21" descr="SALGA.jpg"/>
        <xdr:cNvPicPr/>
      </xdr:nvPicPr>
      <xdr:blipFill>
        <a:blip xmlns:r="http://schemas.openxmlformats.org/officeDocument/2006/relationships" r:embed="rId11" cstate="print"/>
        <a:stretch>
          <a:fillRect/>
        </a:stretch>
      </xdr:blipFill>
      <xdr:spPr>
        <a:xfrm>
          <a:off x="607219" y="7113984"/>
          <a:ext cx="555904" cy="246168"/>
        </a:xfrm>
        <a:prstGeom prst="rect">
          <a:avLst/>
        </a:prstGeom>
      </xdr:spPr>
    </xdr:pic>
    <xdr:clientData/>
  </xdr:twoCellAnchor>
  <xdr:twoCellAnchor>
    <xdr:from>
      <xdr:col>11</xdr:col>
      <xdr:colOff>190500</xdr:colOff>
      <xdr:row>0</xdr:row>
      <xdr:rowOff>114300</xdr:rowOff>
    </xdr:from>
    <xdr:to>
      <xdr:col>11</xdr:col>
      <xdr:colOff>616323</xdr:colOff>
      <xdr:row>1</xdr:row>
      <xdr:rowOff>159123</xdr:rowOff>
    </xdr:to>
    <xdr:sp macro="" textlink="">
      <xdr:nvSpPr>
        <xdr:cNvPr id="23" name="Rectangle 22"/>
        <xdr:cNvSpPr/>
      </xdr:nvSpPr>
      <xdr:spPr>
        <a:xfrm>
          <a:off x="9544050" y="1143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IV</a:t>
          </a:r>
        </a:p>
      </xdr:txBody>
    </xdr:sp>
    <xdr:clientData/>
  </xdr:twoCellAnchor>
  <xdr:oneCellAnchor>
    <xdr:from>
      <xdr:col>0</xdr:col>
      <xdr:colOff>589471</xdr:colOff>
      <xdr:row>15</xdr:row>
      <xdr:rowOff>19089</xdr:rowOff>
    </xdr:from>
    <xdr:ext cx="709104" cy="342530"/>
    <xdr:sp macro="" textlink="">
      <xdr:nvSpPr>
        <xdr:cNvPr id="25" name="Rectangle 24"/>
        <xdr:cNvSpPr/>
      </xdr:nvSpPr>
      <xdr:spPr>
        <a:xfrm>
          <a:off x="589471" y="2919721"/>
          <a:ext cx="709104" cy="342530"/>
        </a:xfrm>
        <a:prstGeom prst="rect">
          <a:avLst/>
        </a:prstGeom>
        <a:noFill/>
      </xdr:spPr>
      <xdr:txBody>
        <a:bodyPr wrap="none" lIns="91440" tIns="45720" rIns="91440" bIns="45720">
          <a:spAutoFit/>
        </a:bodyPr>
        <a:lstStyle/>
        <a:p>
          <a:pPr algn="ctr"/>
          <a:r>
            <a:rPr lang="en-US"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Comic Sans MS" pitchFamily="66" charset="0"/>
            </a:rPr>
            <a:t>Mayor</a:t>
          </a:r>
        </a:p>
      </xdr:txBody>
    </xdr:sp>
    <xdr:clientData/>
  </xdr:oneCellAnchor>
</xdr:wsDr>
</file>

<file path=xl/drawings/drawing40.xml><?xml version="1.0" encoding="utf-8"?>
<xdr:wsDr xmlns:xdr="http://schemas.openxmlformats.org/drawingml/2006/spreadsheetDrawing" xmlns:a="http://schemas.openxmlformats.org/drawingml/2006/main">
  <xdr:twoCellAnchor>
    <xdr:from>
      <xdr:col>20</xdr:col>
      <xdr:colOff>104775</xdr:colOff>
      <xdr:row>0</xdr:row>
      <xdr:rowOff>0</xdr:rowOff>
    </xdr:from>
    <xdr:to>
      <xdr:col>22</xdr:col>
      <xdr:colOff>74300</xdr:colOff>
      <xdr:row>2</xdr:row>
      <xdr:rowOff>180977</xdr:rowOff>
    </xdr:to>
    <xdr:sp macro="" textlink="">
      <xdr:nvSpPr>
        <xdr:cNvPr id="7" name="AutoShape 9"/>
        <xdr:cNvSpPr>
          <a:spLocks noChangeArrowheads="1"/>
        </xdr:cNvSpPr>
      </xdr:nvSpPr>
      <xdr:spPr bwMode="auto">
        <a:xfrm rot="5400000">
          <a:off x="9547862" y="72388"/>
          <a:ext cx="609602" cy="464825"/>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57150</xdr:rowOff>
    </xdr:from>
    <xdr:to>
      <xdr:col>1</xdr:col>
      <xdr:colOff>266700</xdr:colOff>
      <xdr:row>40</xdr:row>
      <xdr:rowOff>314325</xdr:rowOff>
    </xdr:to>
    <xdr:pic>
      <xdr:nvPicPr>
        <xdr:cNvPr id="10" name="Picture 9" descr="coat of arms.bmp"/>
        <xdr:cNvPicPr/>
      </xdr:nvPicPr>
      <xdr:blipFill>
        <a:blip xmlns:r="http://schemas.openxmlformats.org/officeDocument/2006/relationships" r:embed="rId1" cstate="print"/>
        <a:stretch>
          <a:fillRect/>
        </a:stretch>
      </xdr:blipFill>
      <xdr:spPr>
        <a:xfrm>
          <a:off x="95250" y="9372600"/>
          <a:ext cx="257175" cy="257175"/>
        </a:xfrm>
        <a:prstGeom prst="rect">
          <a:avLst/>
        </a:prstGeom>
      </xdr:spPr>
    </xdr:pic>
    <xdr:clientData/>
  </xdr:twoCellAnchor>
  <xdr:twoCellAnchor editAs="oneCell">
    <xdr:from>
      <xdr:col>1</xdr:col>
      <xdr:colOff>333376</xdr:colOff>
      <xdr:row>40</xdr:row>
      <xdr:rowOff>76200</xdr:rowOff>
    </xdr:from>
    <xdr:to>
      <xdr:col>1</xdr:col>
      <xdr:colOff>866776</xdr:colOff>
      <xdr:row>40</xdr:row>
      <xdr:rowOff>309093</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9391650"/>
          <a:ext cx="533400" cy="232893"/>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128588</xdr:colOff>
      <xdr:row>43</xdr:row>
      <xdr:rowOff>80963</xdr:rowOff>
    </xdr:from>
    <xdr:to>
      <xdr:col>1</xdr:col>
      <xdr:colOff>428625</xdr:colOff>
      <xdr:row>43</xdr:row>
      <xdr:rowOff>309563</xdr:rowOff>
    </xdr:to>
    <xdr:pic>
      <xdr:nvPicPr>
        <xdr:cNvPr id="8" name="Picture 7" descr="coat of arms.bmp"/>
        <xdr:cNvPicPr/>
      </xdr:nvPicPr>
      <xdr:blipFill>
        <a:blip xmlns:r="http://schemas.openxmlformats.org/officeDocument/2006/relationships" r:embed="rId1" cstate="print"/>
        <a:stretch>
          <a:fillRect/>
        </a:stretch>
      </xdr:blipFill>
      <xdr:spPr>
        <a:xfrm>
          <a:off x="211932" y="15523369"/>
          <a:ext cx="300037" cy="228600"/>
        </a:xfrm>
        <a:prstGeom prst="rect">
          <a:avLst/>
        </a:prstGeom>
      </xdr:spPr>
    </xdr:pic>
    <xdr:clientData/>
  </xdr:twoCellAnchor>
  <xdr:twoCellAnchor editAs="oneCell">
    <xdr:from>
      <xdr:col>1</xdr:col>
      <xdr:colOff>523876</xdr:colOff>
      <xdr:row>43</xdr:row>
      <xdr:rowOff>100012</xdr:rowOff>
    </xdr:from>
    <xdr:to>
      <xdr:col>1</xdr:col>
      <xdr:colOff>1057276</xdr:colOff>
      <xdr:row>43</xdr:row>
      <xdr:rowOff>309563</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7220" y="15542418"/>
          <a:ext cx="533400" cy="209551"/>
        </a:xfrm>
        <a:prstGeom prst="rect">
          <a:avLst/>
        </a:prstGeom>
        <a:noFill/>
        <a:ln w="9525">
          <a:noFill/>
          <a:miter lim="800000"/>
          <a:headEnd/>
          <a:tailEnd/>
        </a:ln>
      </xdr:spPr>
    </xdr:pic>
    <xdr:clientData/>
  </xdr:twoCellAnchor>
  <xdr:twoCellAnchor>
    <xdr:from>
      <xdr:col>1</xdr:col>
      <xdr:colOff>11906</xdr:colOff>
      <xdr:row>0</xdr:row>
      <xdr:rowOff>35719</xdr:rowOff>
    </xdr:from>
    <xdr:to>
      <xdr:col>1</xdr:col>
      <xdr:colOff>476250</xdr:colOff>
      <xdr:row>2</xdr:row>
      <xdr:rowOff>142876</xdr:rowOff>
    </xdr:to>
    <xdr:sp macro="" textlink="">
      <xdr:nvSpPr>
        <xdr:cNvPr id="10" name="AutoShape 9"/>
        <xdr:cNvSpPr>
          <a:spLocks noChangeArrowheads="1"/>
        </xdr:cNvSpPr>
      </xdr:nvSpPr>
      <xdr:spPr bwMode="auto">
        <a:xfrm rot="16200000">
          <a:off x="77390" y="53579"/>
          <a:ext cx="500063" cy="464344"/>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94129</xdr:colOff>
      <xdr:row>0</xdr:row>
      <xdr:rowOff>95250</xdr:rowOff>
    </xdr:from>
    <xdr:to>
      <xdr:col>1</xdr:col>
      <xdr:colOff>707571</xdr:colOff>
      <xdr:row>0</xdr:row>
      <xdr:rowOff>258536</xdr:rowOff>
    </xdr:to>
    <xdr:sp macro="" textlink="">
      <xdr:nvSpPr>
        <xdr:cNvPr id="2" name="Rectangle 1"/>
        <xdr:cNvSpPr/>
      </xdr:nvSpPr>
      <xdr:spPr>
        <a:xfrm>
          <a:off x="271022"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70576" y="44648"/>
          <a:ext cx="581377"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1219950"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1334750" y="7867650"/>
          <a:ext cx="271272" cy="285750"/>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715752" y="7962900"/>
          <a:ext cx="519290" cy="161925"/>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7867649"/>
          <a:ext cx="238124" cy="257175"/>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7934325"/>
          <a:ext cx="523874" cy="144224"/>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0893" y="241412"/>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80522</xdr:colOff>
      <xdr:row>0</xdr:row>
      <xdr:rowOff>95250</xdr:rowOff>
    </xdr:from>
    <xdr:to>
      <xdr:col>1</xdr:col>
      <xdr:colOff>693964</xdr:colOff>
      <xdr:row>0</xdr:row>
      <xdr:rowOff>258536</xdr:rowOff>
    </xdr:to>
    <xdr:sp macro="" textlink="">
      <xdr:nvSpPr>
        <xdr:cNvPr id="2" name="Rectangle 1"/>
        <xdr:cNvSpPr/>
      </xdr:nvSpPr>
      <xdr:spPr>
        <a:xfrm>
          <a:off x="257415"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61673" y="46511"/>
          <a:ext cx="585104"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0657975"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0772775" y="8553450"/>
          <a:ext cx="271272" cy="289832"/>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153777" y="8648700"/>
          <a:ext cx="519290" cy="166007"/>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8553449"/>
          <a:ext cx="238124" cy="261257"/>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8620125"/>
          <a:ext cx="523874" cy="148306"/>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6336" y="246855"/>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39B</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1359693</xdr:colOff>
      <xdr:row>34</xdr:row>
      <xdr:rowOff>114301</xdr:rowOff>
    </xdr:from>
    <xdr:to>
      <xdr:col>7</xdr:col>
      <xdr:colOff>45243</xdr:colOff>
      <xdr:row>34</xdr:row>
      <xdr:rowOff>266701</xdr:rowOff>
    </xdr:to>
    <xdr:sp macro="" textlink="">
      <xdr:nvSpPr>
        <xdr:cNvPr id="3" name="Rectangle 2"/>
        <xdr:cNvSpPr/>
      </xdr:nvSpPr>
      <xdr:spPr>
        <a:xfrm>
          <a:off x="8884443" y="7019926"/>
          <a:ext cx="435769"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40</a:t>
          </a:r>
        </a:p>
      </xdr:txBody>
    </xdr:sp>
    <xdr:clientData/>
  </xdr:twoCellAnchor>
  <xdr:twoCellAnchor>
    <xdr:from>
      <xdr:col>6</xdr:col>
      <xdr:colOff>1438280</xdr:colOff>
      <xdr:row>0</xdr:row>
      <xdr:rowOff>9526</xdr:rowOff>
    </xdr:from>
    <xdr:to>
      <xdr:col>9</xdr:col>
      <xdr:colOff>3750</xdr:colOff>
      <xdr:row>2</xdr:row>
      <xdr:rowOff>123823</xdr:rowOff>
    </xdr:to>
    <xdr:sp macro="" textlink="">
      <xdr:nvSpPr>
        <xdr:cNvPr id="6" name="AutoShape 9"/>
        <xdr:cNvSpPr>
          <a:spLocks noChangeArrowheads="1"/>
        </xdr:cNvSpPr>
      </xdr:nvSpPr>
      <xdr:spPr bwMode="auto">
        <a:xfrm rot="5400000">
          <a:off x="8874417" y="69564"/>
          <a:ext cx="581022" cy="460945"/>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34</xdr:row>
      <xdr:rowOff>47625</xdr:rowOff>
    </xdr:from>
    <xdr:to>
      <xdr:col>2</xdr:col>
      <xdr:colOff>9525</xdr:colOff>
      <xdr:row>34</xdr:row>
      <xdr:rowOff>323850</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200900"/>
          <a:ext cx="266700" cy="276225"/>
        </a:xfrm>
        <a:prstGeom prst="rect">
          <a:avLst/>
        </a:prstGeom>
      </xdr:spPr>
    </xdr:pic>
    <xdr:clientData/>
  </xdr:twoCellAnchor>
  <xdr:twoCellAnchor editAs="oneCell">
    <xdr:from>
      <xdr:col>2</xdr:col>
      <xdr:colOff>66676</xdr:colOff>
      <xdr:row>34</xdr:row>
      <xdr:rowOff>66676</xdr:rowOff>
    </xdr:from>
    <xdr:to>
      <xdr:col>3</xdr:col>
      <xdr:colOff>228601</xdr:colOff>
      <xdr:row>34</xdr:row>
      <xdr:rowOff>274616</xdr:rowOff>
    </xdr:to>
    <xdr:pic>
      <xdr:nvPicPr>
        <xdr:cNvPr id="7"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6" y="7219951"/>
          <a:ext cx="476250" cy="20794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8</xdr:col>
      <xdr:colOff>604836</xdr:colOff>
      <xdr:row>13</xdr:row>
      <xdr:rowOff>176213</xdr:rowOff>
    </xdr:from>
    <xdr:to>
      <xdr:col>9</xdr:col>
      <xdr:colOff>666748</xdr:colOff>
      <xdr:row>18</xdr:row>
      <xdr:rowOff>23813</xdr:rowOff>
    </xdr:to>
    <xdr:pic>
      <xdr:nvPicPr>
        <xdr:cNvPr id="2" name="Picture 1" descr="coat of arms.bmp"/>
        <xdr:cNvPicPr/>
      </xdr:nvPicPr>
      <xdr:blipFill>
        <a:blip xmlns:r="http://schemas.openxmlformats.org/officeDocument/2006/relationships" r:embed="rId1" cstate="print"/>
        <a:stretch>
          <a:fillRect/>
        </a:stretch>
      </xdr:blipFill>
      <xdr:spPr>
        <a:xfrm>
          <a:off x="8843961" y="6057901"/>
          <a:ext cx="1038225" cy="1038225"/>
        </a:xfrm>
        <a:prstGeom prst="rect">
          <a:avLst/>
        </a:prstGeom>
      </xdr:spPr>
    </xdr:pic>
    <xdr:clientData/>
  </xdr:twoCellAnchor>
  <xdr:twoCellAnchor editAs="oneCell">
    <xdr:from>
      <xdr:col>9</xdr:col>
      <xdr:colOff>896471</xdr:colOff>
      <xdr:row>14</xdr:row>
      <xdr:rowOff>73399</xdr:rowOff>
    </xdr:from>
    <xdr:to>
      <xdr:col>11</xdr:col>
      <xdr:colOff>690562</xdr:colOff>
      <xdr:row>17</xdr:row>
      <xdr:rowOff>121677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10111909" y="6169399"/>
          <a:ext cx="1746716" cy="762652"/>
        </a:xfrm>
        <a:prstGeom prst="rect">
          <a:avLst/>
        </a:prstGeom>
        <a:noFill/>
        <a:ln w="9525">
          <a:noFill/>
          <a:miter lim="800000"/>
          <a:headEnd/>
          <a:tailEnd/>
        </a:ln>
      </xdr:spPr>
    </xdr:pic>
    <xdr:clientData/>
  </xdr:twoCellAnchor>
  <xdr:twoCellAnchor>
    <xdr:from>
      <xdr:col>1</xdr:col>
      <xdr:colOff>600073</xdr:colOff>
      <xdr:row>12</xdr:row>
      <xdr:rowOff>33335</xdr:rowOff>
    </xdr:from>
    <xdr:to>
      <xdr:col>19</xdr:col>
      <xdr:colOff>952500</xdr:colOff>
      <xdr:row>57</xdr:row>
      <xdr:rowOff>66675</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595312</xdr:colOff>
      <xdr:row>1</xdr:row>
      <xdr:rowOff>333376</xdr:rowOff>
    </xdr:from>
    <xdr:to>
      <xdr:col>20</xdr:col>
      <xdr:colOff>357187</xdr:colOff>
      <xdr:row>5</xdr:row>
      <xdr:rowOff>166688</xdr:rowOff>
    </xdr:to>
    <xdr:sp macro="" textlink="">
      <xdr:nvSpPr>
        <xdr:cNvPr id="6" name="TextBox 5"/>
        <xdr:cNvSpPr txBox="1"/>
      </xdr:nvSpPr>
      <xdr:spPr>
        <a:xfrm>
          <a:off x="1238250" y="952501"/>
          <a:ext cx="19073812" cy="1357312"/>
        </a:xfrm>
        <a:prstGeom prst="rect">
          <a:avLst/>
        </a:prstGeom>
        <a:ln/>
      </xdr:spPr>
      <xdr:style>
        <a:lnRef idx="1">
          <a:schemeClr val="dk1"/>
        </a:lnRef>
        <a:fillRef idx="3">
          <a:schemeClr val="dk1"/>
        </a:fillRef>
        <a:effectRef idx="2">
          <a:schemeClr val="dk1"/>
        </a:effectRef>
        <a:fontRef idx="minor">
          <a:schemeClr val="lt1"/>
        </a:fontRef>
      </xdr:style>
      <xdr:txBody>
        <a:bodyPr vertOverflow="clip" wrap="square" rtlCol="0" anchor="t"/>
        <a:lstStyle/>
        <a:p>
          <a:pPr algn="ctr"/>
          <a:r>
            <a:rPr lang="en-ZA" sz="6600">
              <a:solidFill>
                <a:schemeClr val="bg1"/>
              </a:solidFill>
            </a:rPr>
            <a:t>WSDP Status Quo Knowledge Interpretation Report</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4555</xdr:colOff>
      <xdr:row>55</xdr:row>
      <xdr:rowOff>51766</xdr:rowOff>
    </xdr:from>
    <xdr:to>
      <xdr:col>1</xdr:col>
      <xdr:colOff>309355</xdr:colOff>
      <xdr:row>55</xdr:row>
      <xdr:rowOff>318466</xdr:rowOff>
    </xdr:to>
    <xdr:pic>
      <xdr:nvPicPr>
        <xdr:cNvPr id="2" name="Picture 1" descr="coat of arms.bmp"/>
        <xdr:cNvPicPr/>
      </xdr:nvPicPr>
      <xdr:blipFill>
        <a:blip xmlns:r="http://schemas.openxmlformats.org/officeDocument/2006/relationships" r:embed="rId1" cstate="print"/>
        <a:stretch>
          <a:fillRect/>
        </a:stretch>
      </xdr:blipFill>
      <xdr:spPr>
        <a:xfrm>
          <a:off x="109330" y="11710366"/>
          <a:ext cx="304800" cy="266700"/>
        </a:xfrm>
        <a:prstGeom prst="rect">
          <a:avLst/>
        </a:prstGeom>
      </xdr:spPr>
    </xdr:pic>
    <xdr:clientData/>
  </xdr:twoCellAnchor>
  <xdr:twoCellAnchor editAs="oneCell">
    <xdr:from>
      <xdr:col>1</xdr:col>
      <xdr:colOff>404606</xdr:colOff>
      <xdr:row>55</xdr:row>
      <xdr:rowOff>80341</xdr:rowOff>
    </xdr:from>
    <xdr:to>
      <xdr:col>1</xdr:col>
      <xdr:colOff>990042</xdr:colOff>
      <xdr:row>55</xdr:row>
      <xdr:rowOff>318466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11738941"/>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22</xdr:row>
      <xdr:rowOff>33618</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346363</xdr:colOff>
      <xdr:row>17</xdr:row>
      <xdr:rowOff>68254</xdr:rowOff>
    </xdr:from>
    <xdr:to>
      <xdr:col>7</xdr:col>
      <xdr:colOff>262827</xdr:colOff>
      <xdr:row>48</xdr:row>
      <xdr:rowOff>103908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4555</xdr:colOff>
      <xdr:row>26</xdr:row>
      <xdr:rowOff>51766</xdr:rowOff>
    </xdr:from>
    <xdr:to>
      <xdr:col>1</xdr:col>
      <xdr:colOff>291353</xdr:colOff>
      <xdr:row>26</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3577266"/>
          <a:ext cx="286798" cy="228381"/>
        </a:xfrm>
        <a:prstGeom prst="rect">
          <a:avLst/>
        </a:prstGeom>
      </xdr:spPr>
    </xdr:pic>
    <xdr:clientData/>
  </xdr:twoCellAnchor>
  <xdr:twoCellAnchor editAs="oneCell">
    <xdr:from>
      <xdr:col>2</xdr:col>
      <xdr:colOff>7916</xdr:colOff>
      <xdr:row>26</xdr:row>
      <xdr:rowOff>80341</xdr:rowOff>
    </xdr:from>
    <xdr:to>
      <xdr:col>2</xdr:col>
      <xdr:colOff>365287</xdr:colOff>
      <xdr:row>26</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3605841"/>
          <a:ext cx="357371" cy="199806"/>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4555</xdr:colOff>
      <xdr:row>65</xdr:row>
      <xdr:rowOff>51766</xdr:rowOff>
    </xdr:from>
    <xdr:to>
      <xdr:col>1</xdr:col>
      <xdr:colOff>309355</xdr:colOff>
      <xdr:row>65</xdr:row>
      <xdr:rowOff>318466</xdr:rowOff>
    </xdr:to>
    <xdr:pic>
      <xdr:nvPicPr>
        <xdr:cNvPr id="3" name="Picture 2" descr="coat of arms.bmp"/>
        <xdr:cNvPicPr/>
      </xdr:nvPicPr>
      <xdr:blipFill>
        <a:blip xmlns:r="http://schemas.openxmlformats.org/officeDocument/2006/relationships" r:embed="rId1" cstate="print"/>
        <a:stretch>
          <a:fillRect/>
        </a:stretch>
      </xdr:blipFill>
      <xdr:spPr>
        <a:xfrm>
          <a:off x="109330" y="9662491"/>
          <a:ext cx="304800" cy="266700"/>
        </a:xfrm>
        <a:prstGeom prst="rect">
          <a:avLst/>
        </a:prstGeom>
      </xdr:spPr>
    </xdr:pic>
    <xdr:clientData/>
  </xdr:twoCellAnchor>
  <xdr:twoCellAnchor editAs="oneCell">
    <xdr:from>
      <xdr:col>1</xdr:col>
      <xdr:colOff>404606</xdr:colOff>
      <xdr:row>65</xdr:row>
      <xdr:rowOff>80341</xdr:rowOff>
    </xdr:from>
    <xdr:to>
      <xdr:col>1</xdr:col>
      <xdr:colOff>990042</xdr:colOff>
      <xdr:row>65</xdr:row>
      <xdr:rowOff>318466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9691066"/>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27</xdr:row>
      <xdr:rowOff>33618</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1818408</xdr:colOff>
      <xdr:row>18</xdr:row>
      <xdr:rowOff>155863</xdr:rowOff>
    </xdr:from>
    <xdr:to>
      <xdr:col>7</xdr:col>
      <xdr:colOff>727364</xdr:colOff>
      <xdr:row>60</xdr:row>
      <xdr:rowOff>69271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4555</xdr:colOff>
      <xdr:row>29</xdr:row>
      <xdr:rowOff>51766</xdr:rowOff>
    </xdr:from>
    <xdr:to>
      <xdr:col>1</xdr:col>
      <xdr:colOff>291353</xdr:colOff>
      <xdr:row>29</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61437" y="10596501"/>
          <a:ext cx="286798" cy="228381"/>
        </a:xfrm>
        <a:prstGeom prst="rect">
          <a:avLst/>
        </a:prstGeom>
      </xdr:spPr>
    </xdr:pic>
    <xdr:clientData/>
  </xdr:twoCellAnchor>
  <xdr:twoCellAnchor editAs="oneCell">
    <xdr:from>
      <xdr:col>2</xdr:col>
      <xdr:colOff>7916</xdr:colOff>
      <xdr:row>29</xdr:row>
      <xdr:rowOff>80341</xdr:rowOff>
    </xdr:from>
    <xdr:to>
      <xdr:col>2</xdr:col>
      <xdr:colOff>365287</xdr:colOff>
      <xdr:row>29</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3387" y="10625076"/>
          <a:ext cx="357371" cy="19980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10</xdr:col>
      <xdr:colOff>523875</xdr:colOff>
      <xdr:row>2</xdr:row>
      <xdr:rowOff>114300</xdr:rowOff>
    </xdr:to>
    <xdr:sp macro="" textlink="">
      <xdr:nvSpPr>
        <xdr:cNvPr id="16385" name="Text Box 1"/>
        <xdr:cNvSpPr txBox="1">
          <a:spLocks noChangeArrowheads="1"/>
        </xdr:cNvSpPr>
      </xdr:nvSpPr>
      <xdr:spPr bwMode="auto">
        <a:xfrm>
          <a:off x="123825" y="104775"/>
          <a:ext cx="9705975"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161925</xdr:colOff>
      <xdr:row>5</xdr:row>
      <xdr:rowOff>133350</xdr:rowOff>
    </xdr:from>
    <xdr:to>
      <xdr:col>4</xdr:col>
      <xdr:colOff>428625</xdr:colOff>
      <xdr:row>11</xdr:row>
      <xdr:rowOff>123825</xdr:rowOff>
    </xdr:to>
    <xdr:sp macro="" textlink="">
      <xdr:nvSpPr>
        <xdr:cNvPr id="16387" name="AutoShape 3"/>
        <xdr:cNvSpPr>
          <a:spLocks noChangeArrowheads="1"/>
        </xdr:cNvSpPr>
      </xdr:nvSpPr>
      <xdr:spPr bwMode="auto">
        <a:xfrm>
          <a:off x="161925" y="1085850"/>
          <a:ext cx="2705100" cy="1133475"/>
        </a:xfrm>
        <a:prstGeom prst="cloudCallout">
          <a:avLst>
            <a:gd name="adj1" fmla="val -37588"/>
            <a:gd name="adj2" fmla="val -60801"/>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sanitation?</a:t>
          </a:r>
        </a:p>
        <a:p>
          <a:pPr algn="l" rtl="1">
            <a:defRPr sz="1000"/>
          </a:pPr>
          <a:endParaRPr lang="en-ZA" sz="1200" b="1" i="0" strike="noStrike">
            <a:solidFill>
              <a:srgbClr val="000000"/>
            </a:solidFill>
            <a:latin typeface="Arial"/>
            <a:cs typeface="Arial"/>
          </a:endParaRPr>
        </a:p>
      </xdr:txBody>
    </xdr:sp>
    <xdr:clientData/>
  </xdr:twoCellAnchor>
  <xdr:twoCellAnchor>
    <xdr:from>
      <xdr:col>10</xdr:col>
      <xdr:colOff>114300</xdr:colOff>
      <xdr:row>7</xdr:row>
      <xdr:rowOff>38101</xdr:rowOff>
    </xdr:from>
    <xdr:to>
      <xdr:col>10</xdr:col>
      <xdr:colOff>438150</xdr:colOff>
      <xdr:row>8</xdr:row>
      <xdr:rowOff>180976</xdr:rowOff>
    </xdr:to>
    <xdr:sp macro="" textlink="">
      <xdr:nvSpPr>
        <xdr:cNvPr id="16389" name="AutoShape 5"/>
        <xdr:cNvSpPr>
          <a:spLocks noChangeArrowheads="1"/>
        </xdr:cNvSpPr>
      </xdr:nvSpPr>
      <xdr:spPr bwMode="auto">
        <a:xfrm rot="5400000">
          <a:off x="8515350" y="1390651"/>
          <a:ext cx="342900"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10</xdr:col>
      <xdr:colOff>114300</xdr:colOff>
      <xdr:row>9</xdr:row>
      <xdr:rowOff>38100</xdr:rowOff>
    </xdr:from>
    <xdr:to>
      <xdr:col>10</xdr:col>
      <xdr:colOff>438150</xdr:colOff>
      <xdr:row>10</xdr:row>
      <xdr:rowOff>178593</xdr:rowOff>
    </xdr:to>
    <xdr:sp macro="" textlink="">
      <xdr:nvSpPr>
        <xdr:cNvPr id="16390" name="AutoShape 6"/>
        <xdr:cNvSpPr>
          <a:spLocks noChangeArrowheads="1"/>
        </xdr:cNvSpPr>
      </xdr:nvSpPr>
      <xdr:spPr bwMode="auto">
        <a:xfrm rot="5400000">
          <a:off x="9611916" y="1768078"/>
          <a:ext cx="330993"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editAs="oneCell">
    <xdr:from>
      <xdr:col>0</xdr:col>
      <xdr:colOff>123825</xdr:colOff>
      <xdr:row>11</xdr:row>
      <xdr:rowOff>209550</xdr:rowOff>
    </xdr:from>
    <xdr:to>
      <xdr:col>1</xdr:col>
      <xdr:colOff>529590</xdr:colOff>
      <xdr:row>15</xdr:row>
      <xdr:rowOff>242094</xdr:rowOff>
    </xdr:to>
    <xdr:pic>
      <xdr:nvPicPr>
        <xdr:cNvPr id="8" name="Picture 7" descr="Sanitation VIP Mud.jpg"/>
        <xdr:cNvPicPr/>
      </xdr:nvPicPr>
      <xdr:blipFill>
        <a:blip xmlns:r="http://schemas.openxmlformats.org/officeDocument/2006/relationships" r:embed="rId1" cstate="print"/>
        <a:stretch>
          <a:fillRect/>
        </a:stretch>
      </xdr:blipFill>
      <xdr:spPr>
        <a:xfrm>
          <a:off x="123825" y="2486025"/>
          <a:ext cx="1015365" cy="777875"/>
        </a:xfrm>
        <a:prstGeom prst="rect">
          <a:avLst/>
        </a:prstGeom>
        <a:ln>
          <a:noFill/>
        </a:ln>
        <a:effectLst>
          <a:softEdge rad="112500"/>
        </a:effectLst>
      </xdr:spPr>
    </xdr:pic>
    <xdr:clientData/>
  </xdr:twoCellAnchor>
  <xdr:twoCellAnchor editAs="oneCell">
    <xdr:from>
      <xdr:col>1</xdr:col>
      <xdr:colOff>200025</xdr:colOff>
      <xdr:row>14</xdr:row>
      <xdr:rowOff>85725</xdr:rowOff>
    </xdr:from>
    <xdr:to>
      <xdr:col>2</xdr:col>
      <xdr:colOff>510315</xdr:colOff>
      <xdr:row>19</xdr:row>
      <xdr:rowOff>19773</xdr:rowOff>
    </xdr:to>
    <xdr:pic>
      <xdr:nvPicPr>
        <xdr:cNvPr id="9" name="Picture 8" descr="Sanitation VIP.jpg"/>
        <xdr:cNvPicPr/>
      </xdr:nvPicPr>
      <xdr:blipFill>
        <a:blip xmlns:r="http://schemas.openxmlformats.org/officeDocument/2006/relationships" r:embed="rId2" cstate="print"/>
        <a:stretch>
          <a:fillRect/>
        </a:stretch>
      </xdr:blipFill>
      <xdr:spPr>
        <a:xfrm>
          <a:off x="809625" y="3228975"/>
          <a:ext cx="919890" cy="972273"/>
        </a:xfrm>
        <a:prstGeom prst="rect">
          <a:avLst/>
        </a:prstGeom>
        <a:ln>
          <a:noFill/>
        </a:ln>
        <a:effectLst>
          <a:softEdge rad="112500"/>
        </a:effectLst>
      </xdr:spPr>
    </xdr:pic>
    <xdr:clientData/>
  </xdr:twoCellAnchor>
  <xdr:twoCellAnchor editAs="oneCell">
    <xdr:from>
      <xdr:col>2</xdr:col>
      <xdr:colOff>466725</xdr:colOff>
      <xdr:row>11</xdr:row>
      <xdr:rowOff>228600</xdr:rowOff>
    </xdr:from>
    <xdr:to>
      <xdr:col>4</xdr:col>
      <xdr:colOff>328070</xdr:colOff>
      <xdr:row>15</xdr:row>
      <xdr:rowOff>274447</xdr:rowOff>
    </xdr:to>
    <xdr:pic>
      <xdr:nvPicPr>
        <xdr:cNvPr id="10" name="Picture 9" descr="DSCF5023.JPG"/>
        <xdr:cNvPicPr/>
      </xdr:nvPicPr>
      <xdr:blipFill>
        <a:blip xmlns:r="http://schemas.openxmlformats.org/officeDocument/2006/relationships" r:embed="rId3" cstate="print"/>
        <a:stretch>
          <a:fillRect/>
        </a:stretch>
      </xdr:blipFill>
      <xdr:spPr>
        <a:xfrm>
          <a:off x="1685925" y="2505075"/>
          <a:ext cx="1080545" cy="810228"/>
        </a:xfrm>
        <a:prstGeom prst="rect">
          <a:avLst/>
        </a:prstGeom>
        <a:ln>
          <a:noFill/>
        </a:ln>
        <a:effectLst>
          <a:softEdge rad="112500"/>
        </a:effectLst>
      </xdr:spPr>
    </xdr:pic>
    <xdr:clientData/>
  </xdr:twoCellAnchor>
  <xdr:twoCellAnchor>
    <xdr:from>
      <xdr:col>0</xdr:col>
      <xdr:colOff>161925</xdr:colOff>
      <xdr:row>18</xdr:row>
      <xdr:rowOff>57150</xdr:rowOff>
    </xdr:from>
    <xdr:to>
      <xdr:col>4</xdr:col>
      <xdr:colOff>133350</xdr:colOff>
      <xdr:row>29</xdr:row>
      <xdr:rowOff>95250</xdr:rowOff>
    </xdr:to>
    <xdr:sp macro="" textlink="">
      <xdr:nvSpPr>
        <xdr:cNvPr id="16391" name="AutoShape 7"/>
        <xdr:cNvSpPr>
          <a:spLocks noChangeArrowheads="1"/>
        </xdr:cNvSpPr>
      </xdr:nvSpPr>
      <xdr:spPr bwMode="auto">
        <a:xfrm>
          <a:off x="161925" y="4533900"/>
          <a:ext cx="2409825" cy="1876425"/>
        </a:xfrm>
        <a:prstGeom prst="cloudCallout">
          <a:avLst>
            <a:gd name="adj1" fmla="val -45991"/>
            <a:gd name="adj2" fmla="val -56079"/>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is our water availability status to supply all the needs?</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0</xdr:col>
      <xdr:colOff>476250</xdr:colOff>
      <xdr:row>29</xdr:row>
      <xdr:rowOff>133350</xdr:rowOff>
    </xdr:from>
    <xdr:to>
      <xdr:col>3</xdr:col>
      <xdr:colOff>214132</xdr:colOff>
      <xdr:row>36</xdr:row>
      <xdr:rowOff>60587</xdr:rowOff>
    </xdr:to>
    <xdr:pic>
      <xdr:nvPicPr>
        <xdr:cNvPr id="12" name="Picture 11" descr="Water Res dam.jpg"/>
        <xdr:cNvPicPr/>
      </xdr:nvPicPr>
      <xdr:blipFill>
        <a:blip xmlns:r="http://schemas.openxmlformats.org/officeDocument/2006/relationships" r:embed="rId4" cstate="print"/>
        <a:stretch>
          <a:fillRect/>
        </a:stretch>
      </xdr:blipFill>
      <xdr:spPr>
        <a:xfrm>
          <a:off x="476250" y="6448425"/>
          <a:ext cx="1566682" cy="1175012"/>
        </a:xfrm>
        <a:prstGeom prst="rect">
          <a:avLst/>
        </a:prstGeom>
        <a:ln>
          <a:noFill/>
        </a:ln>
        <a:effectLst>
          <a:softEdge rad="112500"/>
        </a:effectLst>
      </xdr:spPr>
    </xdr:pic>
    <xdr:clientData/>
  </xdr:twoCellAnchor>
  <xdr:twoCellAnchor editAs="oneCell">
    <xdr:from>
      <xdr:col>4</xdr:col>
      <xdr:colOff>447675</xdr:colOff>
      <xdr:row>28</xdr:row>
      <xdr:rowOff>0</xdr:rowOff>
    </xdr:from>
    <xdr:to>
      <xdr:col>5</xdr:col>
      <xdr:colOff>1054887</xdr:colOff>
      <xdr:row>36</xdr:row>
      <xdr:rowOff>32041</xdr:rowOff>
    </xdr:to>
    <xdr:pic>
      <xdr:nvPicPr>
        <xdr:cNvPr id="13" name="Picture 12" descr="WaterResource GW.jpg"/>
        <xdr:cNvPicPr/>
      </xdr:nvPicPr>
      <xdr:blipFill>
        <a:blip xmlns:r="http://schemas.openxmlformats.org/officeDocument/2006/relationships" r:embed="rId5" cstate="print"/>
        <a:stretch>
          <a:fillRect/>
        </a:stretch>
      </xdr:blipFill>
      <xdr:spPr>
        <a:xfrm>
          <a:off x="2886075" y="6115050"/>
          <a:ext cx="1216812" cy="1458410"/>
        </a:xfrm>
        <a:prstGeom prst="rect">
          <a:avLst/>
        </a:prstGeom>
        <a:ln>
          <a:noFill/>
        </a:ln>
        <a:effectLst>
          <a:softEdge rad="112500"/>
        </a:effectLst>
      </xdr:spPr>
    </xdr:pic>
    <xdr:clientData/>
  </xdr:twoCellAnchor>
  <xdr:twoCellAnchor>
    <xdr:from>
      <xdr:col>4</xdr:col>
      <xdr:colOff>9525</xdr:colOff>
      <xdr:row>24</xdr:row>
      <xdr:rowOff>142875</xdr:rowOff>
    </xdr:from>
    <xdr:to>
      <xdr:col>5</xdr:col>
      <xdr:colOff>1152525</xdr:colOff>
      <xdr:row>26</xdr:row>
      <xdr:rowOff>76200</xdr:rowOff>
    </xdr:to>
    <xdr:cxnSp macro="">
      <xdr:nvCxnSpPr>
        <xdr:cNvPr id="16392" name="AutoShape 8"/>
        <xdr:cNvCxnSpPr>
          <a:cxnSpLocks noChangeShapeType="1"/>
        </xdr:cNvCxnSpPr>
      </xdr:nvCxnSpPr>
      <xdr:spPr bwMode="auto">
        <a:xfrm>
          <a:off x="2447925" y="5153025"/>
          <a:ext cx="1752600" cy="638175"/>
        </a:xfrm>
        <a:prstGeom prst="straightConnector1">
          <a:avLst/>
        </a:prstGeom>
        <a:noFill/>
        <a:ln w="9525">
          <a:solidFill>
            <a:srgbClr val="000000"/>
          </a:solidFill>
          <a:round/>
          <a:headEnd/>
          <a:tailEnd type="triangle" w="med" len="med"/>
        </a:ln>
      </xdr:spPr>
    </xdr:cxnSp>
    <xdr:clientData/>
  </xdr:twoCellAnchor>
  <xdr:twoCellAnchor editAs="oneCell">
    <xdr:from>
      <xdr:col>9</xdr:col>
      <xdr:colOff>342900</xdr:colOff>
      <xdr:row>35</xdr:row>
      <xdr:rowOff>152400</xdr:rowOff>
    </xdr:from>
    <xdr:to>
      <xdr:col>9</xdr:col>
      <xdr:colOff>647700</xdr:colOff>
      <xdr:row>37</xdr:row>
      <xdr:rowOff>119062</xdr:rowOff>
    </xdr:to>
    <xdr:pic>
      <xdr:nvPicPr>
        <xdr:cNvPr id="16" name="Picture 15" descr="coat of arms.bmp"/>
        <xdr:cNvPicPr/>
      </xdr:nvPicPr>
      <xdr:blipFill>
        <a:blip xmlns:r="http://schemas.openxmlformats.org/officeDocument/2006/relationships" r:embed="rId6" cstate="print"/>
        <a:stretch>
          <a:fillRect/>
        </a:stretch>
      </xdr:blipFill>
      <xdr:spPr>
        <a:xfrm>
          <a:off x="8886825" y="7277100"/>
          <a:ext cx="304800" cy="323850"/>
        </a:xfrm>
        <a:prstGeom prst="rect">
          <a:avLst/>
        </a:prstGeom>
      </xdr:spPr>
    </xdr:pic>
    <xdr:clientData/>
  </xdr:twoCellAnchor>
  <xdr:twoCellAnchor editAs="oneCell">
    <xdr:from>
      <xdr:col>9</xdr:col>
      <xdr:colOff>752474</xdr:colOff>
      <xdr:row>36</xdr:row>
      <xdr:rowOff>9524</xdr:rowOff>
    </xdr:from>
    <xdr:to>
      <xdr:col>10</xdr:col>
      <xdr:colOff>435909</xdr:colOff>
      <xdr:row>37</xdr:row>
      <xdr:rowOff>73474</xdr:rowOff>
    </xdr:to>
    <xdr:pic>
      <xdr:nvPicPr>
        <xdr:cNvPr id="17" name="Picture 16" descr="SALGA.jpg"/>
        <xdr:cNvPicPr/>
      </xdr:nvPicPr>
      <xdr:blipFill>
        <a:blip xmlns:r="http://schemas.openxmlformats.org/officeDocument/2006/relationships" r:embed="rId7" cstate="print"/>
        <a:stretch>
          <a:fillRect/>
        </a:stretch>
      </xdr:blipFill>
      <xdr:spPr>
        <a:xfrm>
          <a:off x="9296399" y="7324724"/>
          <a:ext cx="552591" cy="242544"/>
        </a:xfrm>
        <a:prstGeom prst="rect">
          <a:avLst/>
        </a:prstGeom>
      </xdr:spPr>
    </xdr:pic>
    <xdr:clientData/>
  </xdr:twoCellAnchor>
  <xdr:twoCellAnchor>
    <xdr:from>
      <xdr:col>3</xdr:col>
      <xdr:colOff>552450</xdr:colOff>
      <xdr:row>7</xdr:row>
      <xdr:rowOff>38100</xdr:rowOff>
    </xdr:from>
    <xdr:to>
      <xdr:col>4</xdr:col>
      <xdr:colOff>523875</xdr:colOff>
      <xdr:row>7</xdr:row>
      <xdr:rowOff>38100</xdr:rowOff>
    </xdr:to>
    <xdr:cxnSp macro="">
      <xdr:nvCxnSpPr>
        <xdr:cNvPr id="16393" name="AutoShape 9"/>
        <xdr:cNvCxnSpPr>
          <a:cxnSpLocks noChangeShapeType="1"/>
        </xdr:cNvCxnSpPr>
      </xdr:nvCxnSpPr>
      <xdr:spPr bwMode="auto">
        <a:xfrm>
          <a:off x="2381250" y="1381125"/>
          <a:ext cx="581025" cy="0"/>
        </a:xfrm>
        <a:prstGeom prst="straightConnector1">
          <a:avLst/>
        </a:prstGeom>
        <a:noFill/>
        <a:ln w="9525">
          <a:solidFill>
            <a:srgbClr val="000000"/>
          </a:solidFill>
          <a:round/>
          <a:headEnd/>
          <a:tailEnd type="triangle" w="med" len="med"/>
        </a:ln>
      </xdr:spPr>
    </xdr:cxnSp>
    <xdr:clientData/>
  </xdr:twoCellAnchor>
  <xdr:twoCellAnchor>
    <xdr:from>
      <xdr:col>10</xdr:col>
      <xdr:colOff>28575</xdr:colOff>
      <xdr:row>1</xdr:row>
      <xdr:rowOff>0</xdr:rowOff>
    </xdr:from>
    <xdr:to>
      <xdr:col>10</xdr:col>
      <xdr:colOff>454398</xdr:colOff>
      <xdr:row>2</xdr:row>
      <xdr:rowOff>44823</xdr:rowOff>
    </xdr:to>
    <xdr:sp macro="" textlink="">
      <xdr:nvSpPr>
        <xdr:cNvPr id="18" name="Rectangle 17"/>
        <xdr:cNvSpPr/>
      </xdr:nvSpPr>
      <xdr:spPr>
        <a:xfrm>
          <a:off x="9334500" y="1905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a:t>
          </a:r>
        </a:p>
      </xdr:txBody>
    </xdr:sp>
    <xdr:clientData/>
  </xdr:twoCellAnchor>
  <xdr:twoCellAnchor>
    <xdr:from>
      <xdr:col>10</xdr:col>
      <xdr:colOff>95249</xdr:colOff>
      <xdr:row>26</xdr:row>
      <xdr:rowOff>11908</xdr:rowOff>
    </xdr:from>
    <xdr:to>
      <xdr:col>10</xdr:col>
      <xdr:colOff>428624</xdr:colOff>
      <xdr:row>27</xdr:row>
      <xdr:rowOff>178595</xdr:rowOff>
    </xdr:to>
    <xdr:sp macro="" textlink="">
      <xdr:nvSpPr>
        <xdr:cNvPr id="19" name="AutoShape 9"/>
        <xdr:cNvSpPr>
          <a:spLocks noChangeArrowheads="1"/>
        </xdr:cNvSpPr>
      </xdr:nvSpPr>
      <xdr:spPr bwMode="auto">
        <a:xfrm rot="5400000">
          <a:off x="9382124" y="5441158"/>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53</xdr:row>
      <xdr:rowOff>38100</xdr:rowOff>
    </xdr:from>
    <xdr:to>
      <xdr:col>1</xdr:col>
      <xdr:colOff>229743</xdr:colOff>
      <xdr:row>53</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2849225"/>
          <a:ext cx="229743" cy="1524"/>
        </a:xfrm>
        <a:prstGeom prst="rect">
          <a:avLst/>
        </a:prstGeom>
      </xdr:spPr>
    </xdr:pic>
    <xdr:clientData/>
  </xdr:twoCellAnchor>
  <xdr:twoCellAnchor editAs="oneCell">
    <xdr:from>
      <xdr:col>1</xdr:col>
      <xdr:colOff>0</xdr:colOff>
      <xdr:row>53</xdr:row>
      <xdr:rowOff>57151</xdr:rowOff>
    </xdr:from>
    <xdr:to>
      <xdr:col>1</xdr:col>
      <xdr:colOff>631875</xdr:colOff>
      <xdr:row>53</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2868276"/>
          <a:ext cx="631875" cy="1524"/>
        </a:xfrm>
        <a:prstGeom prst="rect">
          <a:avLst/>
        </a:prstGeom>
        <a:noFill/>
        <a:ln w="9525">
          <a:noFill/>
          <a:miter lim="800000"/>
          <a:headEnd/>
          <a:tailEnd/>
        </a:ln>
      </xdr:spPr>
    </xdr:pic>
    <xdr:clientData/>
  </xdr:twoCellAnchor>
  <xdr:twoCellAnchor>
    <xdr:from>
      <xdr:col>1</xdr:col>
      <xdr:colOff>802822</xdr:colOff>
      <xdr:row>16</xdr:row>
      <xdr:rowOff>272143</xdr:rowOff>
    </xdr:from>
    <xdr:to>
      <xdr:col>7</xdr:col>
      <xdr:colOff>911679</xdr:colOff>
      <xdr:row>50</xdr:row>
      <xdr:rowOff>122464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18</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81643</xdr:colOff>
      <xdr:row>53</xdr:row>
      <xdr:rowOff>40822</xdr:rowOff>
    </xdr:from>
    <xdr:to>
      <xdr:col>1</xdr:col>
      <xdr:colOff>368441</xdr:colOff>
      <xdr:row>53</xdr:row>
      <xdr:rowOff>269203</xdr:rowOff>
    </xdr:to>
    <xdr:pic>
      <xdr:nvPicPr>
        <xdr:cNvPr id="6" name="Picture 5" descr="coat of arms.bmp"/>
        <xdr:cNvPicPr/>
      </xdr:nvPicPr>
      <xdr:blipFill>
        <a:blip xmlns:r="http://schemas.openxmlformats.org/officeDocument/2006/relationships" r:embed="rId1" cstate="print"/>
        <a:stretch>
          <a:fillRect/>
        </a:stretch>
      </xdr:blipFill>
      <xdr:spPr>
        <a:xfrm>
          <a:off x="163286" y="10409465"/>
          <a:ext cx="286798" cy="228381"/>
        </a:xfrm>
        <a:prstGeom prst="rect">
          <a:avLst/>
        </a:prstGeom>
      </xdr:spPr>
    </xdr:pic>
    <xdr:clientData/>
  </xdr:twoCellAnchor>
  <xdr:twoCellAnchor editAs="oneCell">
    <xdr:from>
      <xdr:col>1</xdr:col>
      <xdr:colOff>448685</xdr:colOff>
      <xdr:row>53</xdr:row>
      <xdr:rowOff>69397</xdr:rowOff>
    </xdr:from>
    <xdr:to>
      <xdr:col>1</xdr:col>
      <xdr:colOff>806056</xdr:colOff>
      <xdr:row>53</xdr:row>
      <xdr:rowOff>269203</xdr:rowOff>
    </xdr:to>
    <xdr:pic>
      <xdr:nvPicPr>
        <xdr:cNvPr id="7" name="Picture 43" descr="SALGA.jpg"/>
        <xdr:cNvPicPr>
          <a:picLocks noChangeAspect="1"/>
        </xdr:cNvPicPr>
      </xdr:nvPicPr>
      <xdr:blipFill>
        <a:blip xmlns:r="http://schemas.openxmlformats.org/officeDocument/2006/relationships" r:embed="rId9" cstate="print"/>
        <a:srcRect/>
        <a:stretch>
          <a:fillRect/>
        </a:stretch>
      </xdr:blipFill>
      <xdr:spPr bwMode="auto">
        <a:xfrm>
          <a:off x="530328" y="10438040"/>
          <a:ext cx="357371" cy="199806"/>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76200</xdr:colOff>
      <xdr:row>32</xdr:row>
      <xdr:rowOff>69850</xdr:rowOff>
    </xdr:from>
    <xdr:to>
      <xdr:col>1</xdr:col>
      <xdr:colOff>348712</xdr:colOff>
      <xdr:row>32</xdr:row>
      <xdr:rowOff>333375</xdr:rowOff>
    </xdr:to>
    <xdr:pic>
      <xdr:nvPicPr>
        <xdr:cNvPr id="2" name="Picture 1" descr="coat of arms.bmp"/>
        <xdr:cNvPicPr/>
      </xdr:nvPicPr>
      <xdr:blipFill>
        <a:blip xmlns:r="http://schemas.openxmlformats.org/officeDocument/2006/relationships" r:embed="rId1" cstate="print"/>
        <a:stretch>
          <a:fillRect/>
        </a:stretch>
      </xdr:blipFill>
      <xdr:spPr>
        <a:xfrm>
          <a:off x="257175" y="19138900"/>
          <a:ext cx="272512" cy="263525"/>
        </a:xfrm>
        <a:prstGeom prst="rect">
          <a:avLst/>
        </a:prstGeom>
      </xdr:spPr>
    </xdr:pic>
    <xdr:clientData/>
  </xdr:twoCellAnchor>
  <xdr:twoCellAnchor editAs="oneCell">
    <xdr:from>
      <xdr:col>1</xdr:col>
      <xdr:colOff>395617</xdr:colOff>
      <xdr:row>32</xdr:row>
      <xdr:rowOff>95249</xdr:rowOff>
    </xdr:from>
    <xdr:to>
      <xdr:col>2</xdr:col>
      <xdr:colOff>323850</xdr:colOff>
      <xdr:row>32</xdr:row>
      <xdr:rowOff>316070</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6592" y="19164299"/>
          <a:ext cx="394958" cy="220821"/>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54</xdr:row>
      <xdr:rowOff>38100</xdr:rowOff>
    </xdr:from>
    <xdr:to>
      <xdr:col>1</xdr:col>
      <xdr:colOff>229743</xdr:colOff>
      <xdr:row>54</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0601325"/>
          <a:ext cx="229743" cy="1524"/>
        </a:xfrm>
        <a:prstGeom prst="rect">
          <a:avLst/>
        </a:prstGeom>
      </xdr:spPr>
    </xdr:pic>
    <xdr:clientData/>
  </xdr:twoCellAnchor>
  <xdr:twoCellAnchor editAs="oneCell">
    <xdr:from>
      <xdr:col>1</xdr:col>
      <xdr:colOff>0</xdr:colOff>
      <xdr:row>54</xdr:row>
      <xdr:rowOff>57151</xdr:rowOff>
    </xdr:from>
    <xdr:to>
      <xdr:col>1</xdr:col>
      <xdr:colOff>631875</xdr:colOff>
      <xdr:row>54</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0620376"/>
          <a:ext cx="631875" cy="1524"/>
        </a:xfrm>
        <a:prstGeom prst="rect">
          <a:avLst/>
        </a:prstGeom>
        <a:noFill/>
        <a:ln w="9525">
          <a:noFill/>
          <a:miter lim="800000"/>
          <a:headEnd/>
          <a:tailEnd/>
        </a:ln>
      </xdr:spPr>
    </xdr:pic>
    <xdr:clientData/>
  </xdr:twoCellAnchor>
  <xdr:twoCellAnchor>
    <xdr:from>
      <xdr:col>1</xdr:col>
      <xdr:colOff>802822</xdr:colOff>
      <xdr:row>17</xdr:row>
      <xdr:rowOff>272143</xdr:rowOff>
    </xdr:from>
    <xdr:to>
      <xdr:col>7</xdr:col>
      <xdr:colOff>911679</xdr:colOff>
      <xdr:row>51</xdr:row>
      <xdr:rowOff>122464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19</xdr:row>
      <xdr:rowOff>47226</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40821</xdr:colOff>
      <xdr:row>54</xdr:row>
      <xdr:rowOff>68036</xdr:rowOff>
    </xdr:from>
    <xdr:to>
      <xdr:col>1</xdr:col>
      <xdr:colOff>327619</xdr:colOff>
      <xdr:row>54</xdr:row>
      <xdr:rowOff>296417</xdr:rowOff>
    </xdr:to>
    <xdr:pic>
      <xdr:nvPicPr>
        <xdr:cNvPr id="6" name="Picture 5" descr="coat of arms.bmp"/>
        <xdr:cNvPicPr/>
      </xdr:nvPicPr>
      <xdr:blipFill>
        <a:blip xmlns:r="http://schemas.openxmlformats.org/officeDocument/2006/relationships" r:embed="rId1" cstate="print"/>
        <a:stretch>
          <a:fillRect/>
        </a:stretch>
      </xdr:blipFill>
      <xdr:spPr>
        <a:xfrm>
          <a:off x="122464" y="11661322"/>
          <a:ext cx="286798" cy="228381"/>
        </a:xfrm>
        <a:prstGeom prst="rect">
          <a:avLst/>
        </a:prstGeom>
      </xdr:spPr>
    </xdr:pic>
    <xdr:clientData/>
  </xdr:twoCellAnchor>
  <xdr:twoCellAnchor editAs="oneCell">
    <xdr:from>
      <xdr:col>1</xdr:col>
      <xdr:colOff>407863</xdr:colOff>
      <xdr:row>54</xdr:row>
      <xdr:rowOff>96611</xdr:rowOff>
    </xdr:from>
    <xdr:to>
      <xdr:col>1</xdr:col>
      <xdr:colOff>765234</xdr:colOff>
      <xdr:row>54</xdr:row>
      <xdr:rowOff>296417</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89506" y="11689897"/>
          <a:ext cx="357371" cy="199806"/>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69273</xdr:colOff>
      <xdr:row>36</xdr:row>
      <xdr:rowOff>138545</xdr:rowOff>
    </xdr:from>
    <xdr:to>
      <xdr:col>1</xdr:col>
      <xdr:colOff>356071</xdr:colOff>
      <xdr:row>36</xdr:row>
      <xdr:rowOff>366926</xdr:rowOff>
    </xdr:to>
    <xdr:pic>
      <xdr:nvPicPr>
        <xdr:cNvPr id="2" name="Picture 1" descr="coat of arms.bmp"/>
        <xdr:cNvPicPr/>
      </xdr:nvPicPr>
      <xdr:blipFill>
        <a:blip xmlns:r="http://schemas.openxmlformats.org/officeDocument/2006/relationships" r:embed="rId1" cstate="print"/>
        <a:stretch>
          <a:fillRect/>
        </a:stretch>
      </xdr:blipFill>
      <xdr:spPr>
        <a:xfrm>
          <a:off x="242455" y="21942136"/>
          <a:ext cx="286798" cy="228381"/>
        </a:xfrm>
        <a:prstGeom prst="rect">
          <a:avLst/>
        </a:prstGeom>
      </xdr:spPr>
    </xdr:pic>
    <xdr:clientData/>
  </xdr:twoCellAnchor>
  <xdr:twoCellAnchor editAs="oneCell">
    <xdr:from>
      <xdr:col>1</xdr:col>
      <xdr:colOff>436315</xdr:colOff>
      <xdr:row>36</xdr:row>
      <xdr:rowOff>167120</xdr:rowOff>
    </xdr:from>
    <xdr:to>
      <xdr:col>2</xdr:col>
      <xdr:colOff>326095</xdr:colOff>
      <xdr:row>36</xdr:row>
      <xdr:rowOff>366926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9497" y="21970711"/>
          <a:ext cx="357371" cy="199806"/>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121227</xdr:colOff>
      <xdr:row>14</xdr:row>
      <xdr:rowOff>136072</xdr:rowOff>
    </xdr:from>
    <xdr:to>
      <xdr:col>15</xdr:col>
      <xdr:colOff>533399</xdr:colOff>
      <xdr:row>45</xdr:row>
      <xdr:rowOff>34636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202507</xdr:colOff>
      <xdr:row>5</xdr:row>
      <xdr:rowOff>145021</xdr:rowOff>
    </xdr:from>
    <xdr:to>
      <xdr:col>19</xdr:col>
      <xdr:colOff>280947</xdr:colOff>
      <xdr:row>22</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1</xdr:col>
      <xdr:colOff>51955</xdr:colOff>
      <xdr:row>50</xdr:row>
      <xdr:rowOff>103909</xdr:rowOff>
    </xdr:from>
    <xdr:to>
      <xdr:col>1</xdr:col>
      <xdr:colOff>338753</xdr:colOff>
      <xdr:row>50</xdr:row>
      <xdr:rowOff>332290</xdr:rowOff>
    </xdr:to>
    <xdr:pic>
      <xdr:nvPicPr>
        <xdr:cNvPr id="4" name="Picture 3" descr="coat of arms.bmp"/>
        <xdr:cNvPicPr/>
      </xdr:nvPicPr>
      <xdr:blipFill>
        <a:blip xmlns:r="http://schemas.openxmlformats.org/officeDocument/2006/relationships" r:embed="rId7" cstate="print"/>
        <a:stretch>
          <a:fillRect/>
        </a:stretch>
      </xdr:blipFill>
      <xdr:spPr>
        <a:xfrm>
          <a:off x="225137" y="10737273"/>
          <a:ext cx="286798" cy="228381"/>
        </a:xfrm>
        <a:prstGeom prst="rect">
          <a:avLst/>
        </a:prstGeom>
      </xdr:spPr>
    </xdr:pic>
    <xdr:clientData/>
  </xdr:twoCellAnchor>
  <xdr:twoCellAnchor editAs="oneCell">
    <xdr:from>
      <xdr:col>1</xdr:col>
      <xdr:colOff>418997</xdr:colOff>
      <xdr:row>50</xdr:row>
      <xdr:rowOff>132484</xdr:rowOff>
    </xdr:from>
    <xdr:to>
      <xdr:col>2</xdr:col>
      <xdr:colOff>170232</xdr:colOff>
      <xdr:row>50</xdr:row>
      <xdr:rowOff>332290</xdr:rowOff>
    </xdr:to>
    <xdr:pic>
      <xdr:nvPicPr>
        <xdr:cNvPr id="6" name="Picture 43" descr="SALGA.jpg"/>
        <xdr:cNvPicPr>
          <a:picLocks noChangeAspect="1"/>
        </xdr:cNvPicPr>
      </xdr:nvPicPr>
      <xdr:blipFill>
        <a:blip xmlns:r="http://schemas.openxmlformats.org/officeDocument/2006/relationships" r:embed="rId8" cstate="print"/>
        <a:srcRect/>
        <a:stretch>
          <a:fillRect/>
        </a:stretch>
      </xdr:blipFill>
      <xdr:spPr bwMode="auto">
        <a:xfrm>
          <a:off x="592179" y="10765848"/>
          <a:ext cx="357371" cy="199806"/>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127000</xdr:colOff>
      <xdr:row>32</xdr:row>
      <xdr:rowOff>95250</xdr:rowOff>
    </xdr:from>
    <xdr:to>
      <xdr:col>1</xdr:col>
      <xdr:colOff>413798</xdr:colOff>
      <xdr:row>32</xdr:row>
      <xdr:rowOff>323631</xdr:rowOff>
    </xdr:to>
    <xdr:pic>
      <xdr:nvPicPr>
        <xdr:cNvPr id="2" name="Picture 1" descr="coat of arms.bmp"/>
        <xdr:cNvPicPr/>
      </xdr:nvPicPr>
      <xdr:blipFill>
        <a:blip xmlns:r="http://schemas.openxmlformats.org/officeDocument/2006/relationships" r:embed="rId1" cstate="print"/>
        <a:stretch>
          <a:fillRect/>
        </a:stretch>
      </xdr:blipFill>
      <xdr:spPr>
        <a:xfrm>
          <a:off x="301625" y="23701375"/>
          <a:ext cx="286798" cy="228381"/>
        </a:xfrm>
        <a:prstGeom prst="rect">
          <a:avLst/>
        </a:prstGeom>
      </xdr:spPr>
    </xdr:pic>
    <xdr:clientData/>
  </xdr:twoCellAnchor>
  <xdr:twoCellAnchor editAs="oneCell">
    <xdr:from>
      <xdr:col>1</xdr:col>
      <xdr:colOff>494042</xdr:colOff>
      <xdr:row>32</xdr:row>
      <xdr:rowOff>123825</xdr:rowOff>
    </xdr:from>
    <xdr:to>
      <xdr:col>2</xdr:col>
      <xdr:colOff>248163</xdr:colOff>
      <xdr:row>32</xdr:row>
      <xdr:rowOff>323631</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68667" y="23729950"/>
          <a:ext cx="357371" cy="199806"/>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19050</xdr:colOff>
      <xdr:row>61</xdr:row>
      <xdr:rowOff>38100</xdr:rowOff>
    </xdr:from>
    <xdr:to>
      <xdr:col>1</xdr:col>
      <xdr:colOff>323850</xdr:colOff>
      <xdr:row>61</xdr:row>
      <xdr:rowOff>266700</xdr:rowOff>
    </xdr:to>
    <xdr:pic>
      <xdr:nvPicPr>
        <xdr:cNvPr id="3" name="Picture 2" descr="coat of arms.bmp"/>
        <xdr:cNvPicPr/>
      </xdr:nvPicPr>
      <xdr:blipFill>
        <a:blip xmlns:r="http://schemas.openxmlformats.org/officeDocument/2006/relationships" r:embed="rId1" cstate="print"/>
        <a:stretch>
          <a:fillRect/>
        </a:stretch>
      </xdr:blipFill>
      <xdr:spPr>
        <a:xfrm>
          <a:off x="209550" y="8943975"/>
          <a:ext cx="304800" cy="228600"/>
        </a:xfrm>
        <a:prstGeom prst="rect">
          <a:avLst/>
        </a:prstGeom>
      </xdr:spPr>
    </xdr:pic>
    <xdr:clientData/>
  </xdr:twoCellAnchor>
  <xdr:twoCellAnchor editAs="oneCell">
    <xdr:from>
      <xdr:col>1</xdr:col>
      <xdr:colOff>390526</xdr:colOff>
      <xdr:row>61</xdr:row>
      <xdr:rowOff>66675</xdr:rowOff>
    </xdr:from>
    <xdr:to>
      <xdr:col>2</xdr:col>
      <xdr:colOff>348124</xdr:colOff>
      <xdr:row>61</xdr:row>
      <xdr:rowOff>257174</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81026" y="8972550"/>
          <a:ext cx="567198" cy="190499"/>
        </a:xfrm>
        <a:prstGeom prst="rect">
          <a:avLst/>
        </a:prstGeom>
        <a:noFill/>
        <a:ln w="9525">
          <a:noFill/>
          <a:miter lim="800000"/>
          <a:headEnd/>
          <a:tailEnd/>
        </a:ln>
      </xdr:spPr>
    </xdr:pic>
    <xdr:clientData/>
  </xdr:twoCellAnchor>
  <xdr:twoCellAnchor>
    <xdr:from>
      <xdr:col>12</xdr:col>
      <xdr:colOff>1525185</xdr:colOff>
      <xdr:row>5</xdr:row>
      <xdr:rowOff>203469</xdr:rowOff>
    </xdr:from>
    <xdr:to>
      <xdr:col>16</xdr:col>
      <xdr:colOff>1547812</xdr:colOff>
      <xdr:row>25</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183572</xdr:colOff>
      <xdr:row>18</xdr:row>
      <xdr:rowOff>114300</xdr:rowOff>
    </xdr:from>
    <xdr:to>
      <xdr:col>12</xdr:col>
      <xdr:colOff>1409700</xdr:colOff>
      <xdr:row>52</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4555</xdr:colOff>
      <xdr:row>41</xdr:row>
      <xdr:rowOff>51766</xdr:rowOff>
    </xdr:from>
    <xdr:to>
      <xdr:col>1</xdr:col>
      <xdr:colOff>291353</xdr:colOff>
      <xdr:row>41</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2853366"/>
          <a:ext cx="286798" cy="228381"/>
        </a:xfrm>
        <a:prstGeom prst="rect">
          <a:avLst/>
        </a:prstGeom>
      </xdr:spPr>
    </xdr:pic>
    <xdr:clientData/>
  </xdr:twoCellAnchor>
  <xdr:twoCellAnchor editAs="oneCell">
    <xdr:from>
      <xdr:col>2</xdr:col>
      <xdr:colOff>7916</xdr:colOff>
      <xdr:row>41</xdr:row>
      <xdr:rowOff>80341</xdr:rowOff>
    </xdr:from>
    <xdr:to>
      <xdr:col>2</xdr:col>
      <xdr:colOff>365287</xdr:colOff>
      <xdr:row>41</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2881941"/>
          <a:ext cx="357371" cy="199806"/>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9525</xdr:colOff>
      <xdr:row>56</xdr:row>
      <xdr:rowOff>57150</xdr:rowOff>
    </xdr:from>
    <xdr:to>
      <xdr:col>1</xdr:col>
      <xdr:colOff>266700</xdr:colOff>
      <xdr:row>56</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2306300"/>
          <a:ext cx="257175" cy="266700"/>
        </a:xfrm>
        <a:prstGeom prst="rect">
          <a:avLst/>
        </a:prstGeom>
      </xdr:spPr>
    </xdr:pic>
    <xdr:clientData/>
  </xdr:twoCellAnchor>
  <xdr:twoCellAnchor editAs="oneCell">
    <xdr:from>
      <xdr:col>1</xdr:col>
      <xdr:colOff>342901</xdr:colOff>
      <xdr:row>56</xdr:row>
      <xdr:rowOff>66676</xdr:rowOff>
    </xdr:from>
    <xdr:to>
      <xdr:col>1</xdr:col>
      <xdr:colOff>910099</xdr:colOff>
      <xdr:row>56</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2315826"/>
          <a:ext cx="567198" cy="247650"/>
        </a:xfrm>
        <a:prstGeom prst="rect">
          <a:avLst/>
        </a:prstGeom>
        <a:noFill/>
        <a:ln w="9525">
          <a:noFill/>
          <a:miter lim="800000"/>
          <a:headEnd/>
          <a:tailEnd/>
        </a:ln>
      </xdr:spPr>
    </xdr:pic>
    <xdr:clientData/>
  </xdr:twoCellAnchor>
  <xdr:twoCellAnchor>
    <xdr:from>
      <xdr:col>1</xdr:col>
      <xdr:colOff>1452560</xdr:colOff>
      <xdr:row>17</xdr:row>
      <xdr:rowOff>171015</xdr:rowOff>
    </xdr:from>
    <xdr:to>
      <xdr:col>8</xdr:col>
      <xdr:colOff>813954</xdr:colOff>
      <xdr:row>53</xdr:row>
      <xdr:rowOff>51954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358371</xdr:colOff>
      <xdr:row>5</xdr:row>
      <xdr:rowOff>179657</xdr:rowOff>
    </xdr:from>
    <xdr:to>
      <xdr:col>12</xdr:col>
      <xdr:colOff>1229591</xdr:colOff>
      <xdr:row>18</xdr:row>
      <xdr:rowOff>81862</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9525</xdr:colOff>
      <xdr:row>37</xdr:row>
      <xdr:rowOff>57150</xdr:rowOff>
    </xdr:from>
    <xdr:to>
      <xdr:col>1</xdr:col>
      <xdr:colOff>266700</xdr:colOff>
      <xdr:row>37</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3068300"/>
          <a:ext cx="257175" cy="266700"/>
        </a:xfrm>
        <a:prstGeom prst="rect">
          <a:avLst/>
        </a:prstGeom>
      </xdr:spPr>
    </xdr:pic>
    <xdr:clientData/>
  </xdr:twoCellAnchor>
  <xdr:twoCellAnchor editAs="oneCell">
    <xdr:from>
      <xdr:col>1</xdr:col>
      <xdr:colOff>342901</xdr:colOff>
      <xdr:row>37</xdr:row>
      <xdr:rowOff>66676</xdr:rowOff>
    </xdr:from>
    <xdr:to>
      <xdr:col>2</xdr:col>
      <xdr:colOff>568560</xdr:colOff>
      <xdr:row>37</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13077826"/>
          <a:ext cx="568559" cy="247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95251</xdr:colOff>
      <xdr:row>0</xdr:row>
      <xdr:rowOff>47625</xdr:rowOff>
    </xdr:from>
    <xdr:to>
      <xdr:col>12</xdr:col>
      <xdr:colOff>552451</xdr:colOff>
      <xdr:row>2</xdr:row>
      <xdr:rowOff>47625</xdr:rowOff>
    </xdr:to>
    <xdr:sp macro="" textlink="">
      <xdr:nvSpPr>
        <xdr:cNvPr id="17409" name="Text Box 1"/>
        <xdr:cNvSpPr txBox="1">
          <a:spLocks noChangeArrowheads="1"/>
        </xdr:cNvSpPr>
      </xdr:nvSpPr>
      <xdr:spPr bwMode="auto">
        <a:xfrm>
          <a:off x="95251" y="47625"/>
          <a:ext cx="97155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217714</xdr:colOff>
      <xdr:row>5</xdr:row>
      <xdr:rowOff>95250</xdr:rowOff>
    </xdr:from>
    <xdr:to>
      <xdr:col>7</xdr:col>
      <xdr:colOff>314324</xdr:colOff>
      <xdr:row>19</xdr:row>
      <xdr:rowOff>180974</xdr:rowOff>
    </xdr:to>
    <xdr:sp macro="" textlink="">
      <xdr:nvSpPr>
        <xdr:cNvPr id="17411" name="AutoShape 3"/>
        <xdr:cNvSpPr>
          <a:spLocks noChangeArrowheads="1"/>
        </xdr:cNvSpPr>
      </xdr:nvSpPr>
      <xdr:spPr bwMode="auto">
        <a:xfrm>
          <a:off x="217714" y="1047750"/>
          <a:ext cx="4382860" cy="2752724"/>
        </a:xfrm>
        <a:prstGeom prst="cloudCallout">
          <a:avLst>
            <a:gd name="adj1" fmla="val -47130"/>
            <a:gd name="adj2" fmla="val -53722"/>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4.  Water &amp; Sanitation Infrastructure ....?</a:t>
          </a:r>
        </a:p>
        <a:p>
          <a:pPr algn="l" rtl="1">
            <a:defRPr sz="1000"/>
          </a:pPr>
          <a:r>
            <a:rPr lang="en-ZA" sz="1200" b="1" i="0" strike="noStrike">
              <a:solidFill>
                <a:srgbClr val="000000"/>
              </a:solidFill>
              <a:latin typeface="Arial"/>
              <a:cs typeface="Arial"/>
            </a:rPr>
            <a:t>                                                                4.1. How does the infrastructure picture look in my WSA to distribute water to our people?</a:t>
          </a:r>
          <a:r>
            <a:rPr lang="en-ZA" sz="1400" b="1" i="0" strike="noStrike">
              <a:solidFill>
                <a:srgbClr val="000000"/>
              </a:solidFill>
              <a:latin typeface="Arial"/>
              <a:cs typeface="Arial"/>
            </a:rPr>
            <a:t>  </a:t>
          </a:r>
        </a:p>
        <a:p>
          <a:pPr algn="l" rtl="1">
            <a:defRPr sz="1000"/>
          </a:pPr>
          <a:r>
            <a:rPr lang="en-ZA" sz="1200" b="1" i="0" strike="noStrike">
              <a:solidFill>
                <a:srgbClr val="000000"/>
              </a:solidFill>
              <a:latin typeface="Arial"/>
              <a:cs typeface="Arial"/>
            </a:rPr>
            <a:t>                                                                4.2. What is the general condition of Waste Water Treatment Works?</a:t>
          </a:r>
        </a:p>
        <a:p>
          <a:pPr algn="l" rtl="1">
            <a:defRPr sz="1000"/>
          </a:pPr>
          <a:endParaRPr lang="en-ZA" sz="1200" b="1" i="0" strike="noStrike">
            <a:solidFill>
              <a:srgbClr val="000000"/>
            </a:solidFill>
            <a:latin typeface="Arial"/>
            <a:cs typeface="Arial"/>
          </a:endParaRPr>
        </a:p>
        <a:p>
          <a:pPr algn="l" rtl="1">
            <a:defRPr sz="1000"/>
          </a:pPr>
          <a:endParaRPr lang="en-ZA" sz="1200" b="1" i="0" strike="noStrike">
            <a:solidFill>
              <a:srgbClr val="000000"/>
            </a:solidFill>
            <a:latin typeface="Arial"/>
            <a:cs typeface="Arial"/>
          </a:endParaRPr>
        </a:p>
      </xdr:txBody>
    </xdr:sp>
    <xdr:clientData/>
  </xdr:twoCellAnchor>
  <xdr:twoCellAnchor>
    <xdr:from>
      <xdr:col>0</xdr:col>
      <xdr:colOff>114300</xdr:colOff>
      <xdr:row>10</xdr:row>
      <xdr:rowOff>76200</xdr:rowOff>
    </xdr:from>
    <xdr:to>
      <xdr:col>0</xdr:col>
      <xdr:colOff>438150</xdr:colOff>
      <xdr:row>11</xdr:row>
      <xdr:rowOff>152400</xdr:rowOff>
    </xdr:to>
    <xdr:sp macro="" textlink="">
      <xdr:nvSpPr>
        <xdr:cNvPr id="17412" name="AutoShape 4"/>
        <xdr:cNvSpPr>
          <a:spLocks noChangeArrowheads="1"/>
        </xdr:cNvSpPr>
      </xdr:nvSpPr>
      <xdr:spPr bwMode="auto">
        <a:xfrm rot="16200000" flipH="1">
          <a:off x="142875" y="2333625"/>
          <a:ext cx="26670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0</xdr:col>
      <xdr:colOff>123825</xdr:colOff>
      <xdr:row>24</xdr:row>
      <xdr:rowOff>169069</xdr:rowOff>
    </xdr:from>
    <xdr:to>
      <xdr:col>0</xdr:col>
      <xdr:colOff>461963</xdr:colOff>
      <xdr:row>26</xdr:row>
      <xdr:rowOff>59531</xdr:rowOff>
    </xdr:to>
    <xdr:sp macro="" textlink="">
      <xdr:nvSpPr>
        <xdr:cNvPr id="17413" name="AutoShape 5"/>
        <xdr:cNvSpPr>
          <a:spLocks noChangeArrowheads="1"/>
        </xdr:cNvSpPr>
      </xdr:nvSpPr>
      <xdr:spPr bwMode="auto">
        <a:xfrm rot="16200000" flipH="1">
          <a:off x="157163" y="4298156"/>
          <a:ext cx="271462" cy="338138"/>
        </a:xfrm>
        <a:prstGeom prst="flowChartDocument">
          <a:avLst/>
        </a:prstGeom>
        <a:solidFill>
          <a:srgbClr val="AC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editAs="oneCell">
    <xdr:from>
      <xdr:col>7</xdr:col>
      <xdr:colOff>127907</xdr:colOff>
      <xdr:row>3</xdr:row>
      <xdr:rowOff>5443</xdr:rowOff>
    </xdr:from>
    <xdr:to>
      <xdr:col>8</xdr:col>
      <xdr:colOff>545647</xdr:colOff>
      <xdr:row>7</xdr:row>
      <xdr:rowOff>48901</xdr:rowOff>
    </xdr:to>
    <xdr:pic>
      <xdr:nvPicPr>
        <xdr:cNvPr id="10" name="Picture 9" descr="Water  Infra STW.jpg"/>
        <xdr:cNvPicPr/>
      </xdr:nvPicPr>
      <xdr:blipFill>
        <a:blip xmlns:r="http://schemas.openxmlformats.org/officeDocument/2006/relationships" r:embed="rId1" cstate="print"/>
        <a:stretch>
          <a:fillRect/>
        </a:stretch>
      </xdr:blipFill>
      <xdr:spPr>
        <a:xfrm>
          <a:off x="4414157" y="576943"/>
          <a:ext cx="1030061" cy="715010"/>
        </a:xfrm>
        <a:prstGeom prst="rect">
          <a:avLst/>
        </a:prstGeom>
        <a:ln>
          <a:noFill/>
        </a:ln>
        <a:effectLst>
          <a:softEdge rad="112500"/>
        </a:effectLst>
      </xdr:spPr>
    </xdr:pic>
    <xdr:clientData/>
  </xdr:twoCellAnchor>
  <xdr:twoCellAnchor editAs="oneCell">
    <xdr:from>
      <xdr:col>7</xdr:col>
      <xdr:colOff>39461</xdr:colOff>
      <xdr:row>36</xdr:row>
      <xdr:rowOff>12246</xdr:rowOff>
    </xdr:from>
    <xdr:to>
      <xdr:col>9</xdr:col>
      <xdr:colOff>54428</xdr:colOff>
      <xdr:row>40</xdr:row>
      <xdr:rowOff>85646</xdr:rowOff>
    </xdr:to>
    <xdr:pic>
      <xdr:nvPicPr>
        <xdr:cNvPr id="11" name="Picture 10" descr="Water  Infra WTW.jpg"/>
        <xdr:cNvPicPr/>
      </xdr:nvPicPr>
      <xdr:blipFill>
        <a:blip xmlns:r="http://schemas.openxmlformats.org/officeDocument/2006/relationships" r:embed="rId2" cstate="print"/>
        <a:stretch>
          <a:fillRect/>
        </a:stretch>
      </xdr:blipFill>
      <xdr:spPr>
        <a:xfrm>
          <a:off x="4325711" y="6312353"/>
          <a:ext cx="1239610" cy="790576"/>
        </a:xfrm>
        <a:prstGeom prst="rect">
          <a:avLst/>
        </a:prstGeom>
        <a:ln>
          <a:noFill/>
        </a:ln>
        <a:effectLst>
          <a:softEdge rad="112500"/>
        </a:effectLst>
      </xdr:spPr>
    </xdr:pic>
    <xdr:clientData/>
  </xdr:twoCellAnchor>
  <xdr:twoCellAnchor editAs="oneCell">
    <xdr:from>
      <xdr:col>7</xdr:col>
      <xdr:colOff>161925</xdr:colOff>
      <xdr:row>16</xdr:row>
      <xdr:rowOff>47625</xdr:rowOff>
    </xdr:from>
    <xdr:to>
      <xdr:col>9</xdr:col>
      <xdr:colOff>28575</xdr:colOff>
      <xdr:row>20</xdr:row>
      <xdr:rowOff>63873</xdr:rowOff>
    </xdr:to>
    <xdr:pic>
      <xdr:nvPicPr>
        <xdr:cNvPr id="12" name="Picture 11" descr="Water  Infra Res &amp; BP.jpg"/>
        <xdr:cNvPicPr/>
      </xdr:nvPicPr>
      <xdr:blipFill>
        <a:blip xmlns:r="http://schemas.openxmlformats.org/officeDocument/2006/relationships" r:embed="rId3" cstate="print"/>
        <a:stretch>
          <a:fillRect/>
        </a:stretch>
      </xdr:blipFill>
      <xdr:spPr>
        <a:xfrm>
          <a:off x="4429125" y="3476625"/>
          <a:ext cx="1085850" cy="733425"/>
        </a:xfrm>
        <a:prstGeom prst="rect">
          <a:avLst/>
        </a:prstGeom>
        <a:ln>
          <a:noFill/>
        </a:ln>
        <a:effectLst>
          <a:softEdge rad="112500"/>
        </a:effectLst>
      </xdr:spPr>
    </xdr:pic>
    <xdr:clientData/>
  </xdr:twoCellAnchor>
  <xdr:twoCellAnchor>
    <xdr:from>
      <xdr:col>5</xdr:col>
      <xdr:colOff>438150</xdr:colOff>
      <xdr:row>5</xdr:row>
      <xdr:rowOff>114300</xdr:rowOff>
    </xdr:from>
    <xdr:to>
      <xdr:col>9</xdr:col>
      <xdr:colOff>123825</xdr:colOff>
      <xdr:row>9</xdr:row>
      <xdr:rowOff>38100</xdr:rowOff>
    </xdr:to>
    <xdr:cxnSp macro="">
      <xdr:nvCxnSpPr>
        <xdr:cNvPr id="17417" name="AutoShape 9"/>
        <xdr:cNvCxnSpPr>
          <a:cxnSpLocks noChangeShapeType="1"/>
        </xdr:cNvCxnSpPr>
      </xdr:nvCxnSpPr>
      <xdr:spPr bwMode="auto">
        <a:xfrm flipV="1">
          <a:off x="3486150" y="1447800"/>
          <a:ext cx="2124075" cy="685800"/>
        </a:xfrm>
        <a:prstGeom prst="straightConnector1">
          <a:avLst/>
        </a:prstGeom>
        <a:noFill/>
        <a:ln w="9525">
          <a:solidFill>
            <a:srgbClr val="000000"/>
          </a:solidFill>
          <a:round/>
          <a:headEnd/>
          <a:tailEnd type="triangle" w="med" len="med"/>
        </a:ln>
      </xdr:spPr>
    </xdr:cxnSp>
    <xdr:clientData/>
  </xdr:twoCellAnchor>
  <xdr:twoCellAnchor>
    <xdr:from>
      <xdr:col>5</xdr:col>
      <xdr:colOff>400050</xdr:colOff>
      <xdr:row>14</xdr:row>
      <xdr:rowOff>38100</xdr:rowOff>
    </xdr:from>
    <xdr:to>
      <xdr:col>9</xdr:col>
      <xdr:colOff>171450</xdr:colOff>
      <xdr:row>14</xdr:row>
      <xdr:rowOff>76200</xdr:rowOff>
    </xdr:to>
    <xdr:cxnSp macro="">
      <xdr:nvCxnSpPr>
        <xdr:cNvPr id="17418" name="AutoShape 10"/>
        <xdr:cNvCxnSpPr>
          <a:cxnSpLocks noChangeShapeType="1"/>
        </xdr:cNvCxnSpPr>
      </xdr:nvCxnSpPr>
      <xdr:spPr bwMode="auto">
        <a:xfrm flipV="1">
          <a:off x="3448050" y="3086100"/>
          <a:ext cx="2209800" cy="38100"/>
        </a:xfrm>
        <a:prstGeom prst="straightConnector1">
          <a:avLst/>
        </a:prstGeom>
        <a:noFill/>
        <a:ln w="9525">
          <a:solidFill>
            <a:srgbClr val="000000"/>
          </a:solidFill>
          <a:round/>
          <a:headEnd/>
          <a:tailEnd type="triangle" w="med" len="med"/>
        </a:ln>
      </xdr:spPr>
    </xdr:cxnSp>
    <xdr:clientData/>
  </xdr:twoCellAnchor>
  <xdr:twoCellAnchor>
    <xdr:from>
      <xdr:col>0</xdr:col>
      <xdr:colOff>333375</xdr:colOff>
      <xdr:row>19</xdr:row>
      <xdr:rowOff>190499</xdr:rowOff>
    </xdr:from>
    <xdr:to>
      <xdr:col>7</xdr:col>
      <xdr:colOff>557893</xdr:colOff>
      <xdr:row>39</xdr:row>
      <xdr:rowOff>95250</xdr:rowOff>
    </xdr:to>
    <xdr:sp macro="" textlink="">
      <xdr:nvSpPr>
        <xdr:cNvPr id="17422" name="AutoShape 14"/>
        <xdr:cNvSpPr>
          <a:spLocks noChangeArrowheads="1"/>
        </xdr:cNvSpPr>
      </xdr:nvSpPr>
      <xdr:spPr bwMode="auto">
        <a:xfrm>
          <a:off x="333375" y="4190999"/>
          <a:ext cx="4510768" cy="3333751"/>
        </a:xfrm>
        <a:prstGeom prst="cloudCallout">
          <a:avLst>
            <a:gd name="adj1" fmla="val -52046"/>
            <a:gd name="adj2" fmla="val -5321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5.  How sufficient is our Operation &amp; Maintenance:</a:t>
          </a:r>
        </a:p>
        <a:p>
          <a:pPr algn="l" rtl="1">
            <a:defRPr sz="1000"/>
          </a:pPr>
          <a:r>
            <a:rPr lang="en-ZA" sz="1200" b="1" i="0" strike="noStrike">
              <a:solidFill>
                <a:srgbClr val="000000"/>
              </a:solidFill>
              <a:latin typeface="Arial"/>
              <a:cs typeface="Arial"/>
            </a:rPr>
            <a:t>                                                                  5.1.  Do we have enough  people to perform the function?</a:t>
          </a:r>
        </a:p>
        <a:p>
          <a:pPr algn="l" rtl="1">
            <a:defRPr sz="1000"/>
          </a:pPr>
          <a:r>
            <a:rPr lang="en-ZA" sz="1200" b="1" i="0" strike="noStrike">
              <a:solidFill>
                <a:srgbClr val="000000"/>
              </a:solidFill>
              <a:latin typeface="Arial"/>
              <a:cs typeface="Arial"/>
            </a:rPr>
            <a:t>                                                              </a:t>
          </a:r>
          <a:r>
            <a:rPr lang="en-ZA" sz="1200" b="1" i="0" strike="noStrike" baseline="0">
              <a:solidFill>
                <a:srgbClr val="000000"/>
              </a:solidFill>
              <a:latin typeface="Arial"/>
              <a:cs typeface="Arial"/>
            </a:rPr>
            <a:t>   </a:t>
          </a:r>
          <a:r>
            <a:rPr lang="en-ZA" sz="1200" b="1" i="0" strike="noStrike">
              <a:solidFill>
                <a:srgbClr val="000000"/>
              </a:solidFill>
              <a:latin typeface="Arial"/>
              <a:cs typeface="Arial"/>
            </a:rPr>
            <a:t>5.2.  What is the % infrastructure not working due to O&amp;M?</a:t>
          </a:r>
        </a:p>
        <a:p>
          <a:pPr algn="l" rtl="1">
            <a:defRPr sz="1000"/>
          </a:pPr>
          <a:r>
            <a:rPr lang="en-ZA" sz="1200" b="1" i="0" strike="noStrike">
              <a:solidFill>
                <a:srgbClr val="000000"/>
              </a:solidFill>
              <a:latin typeface="Arial"/>
              <a:cs typeface="Arial"/>
            </a:rPr>
            <a:t>                                                                 5.3.  What is the problem?</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495300</xdr:colOff>
      <xdr:row>22</xdr:row>
      <xdr:rowOff>66675</xdr:rowOff>
    </xdr:from>
    <xdr:to>
      <xdr:col>9</xdr:col>
      <xdr:colOff>171450</xdr:colOff>
      <xdr:row>22</xdr:row>
      <xdr:rowOff>68263</xdr:rowOff>
    </xdr:to>
    <xdr:cxnSp macro="">
      <xdr:nvCxnSpPr>
        <xdr:cNvPr id="21" name="AutoShape 10"/>
        <xdr:cNvCxnSpPr>
          <a:cxnSpLocks noChangeShapeType="1"/>
        </xdr:cNvCxnSpPr>
      </xdr:nvCxnSpPr>
      <xdr:spPr bwMode="auto">
        <a:xfrm>
          <a:off x="4152900" y="4829175"/>
          <a:ext cx="1504950" cy="1588"/>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28575</xdr:colOff>
      <xdr:row>38</xdr:row>
      <xdr:rowOff>47625</xdr:rowOff>
    </xdr:from>
    <xdr:to>
      <xdr:col>0</xdr:col>
      <xdr:colOff>333375</xdr:colOff>
      <xdr:row>40</xdr:row>
      <xdr:rowOff>12887</xdr:rowOff>
    </xdr:to>
    <xdr:pic>
      <xdr:nvPicPr>
        <xdr:cNvPr id="23" name="Picture 22" descr="coat of arms.bmp"/>
        <xdr:cNvPicPr/>
      </xdr:nvPicPr>
      <xdr:blipFill>
        <a:blip xmlns:r="http://schemas.openxmlformats.org/officeDocument/2006/relationships" r:embed="rId4" cstate="print"/>
        <a:stretch>
          <a:fillRect/>
        </a:stretch>
      </xdr:blipFill>
      <xdr:spPr>
        <a:xfrm>
          <a:off x="28575" y="7286625"/>
          <a:ext cx="304800" cy="323850"/>
        </a:xfrm>
        <a:prstGeom prst="rect">
          <a:avLst/>
        </a:prstGeom>
      </xdr:spPr>
    </xdr:pic>
    <xdr:clientData/>
  </xdr:twoCellAnchor>
  <xdr:twoCellAnchor editAs="oneCell">
    <xdr:from>
      <xdr:col>0</xdr:col>
      <xdr:colOff>438149</xdr:colOff>
      <xdr:row>38</xdr:row>
      <xdr:rowOff>95249</xdr:rowOff>
    </xdr:from>
    <xdr:to>
      <xdr:col>1</xdr:col>
      <xdr:colOff>381140</xdr:colOff>
      <xdr:row>39</xdr:row>
      <xdr:rowOff>158499</xdr:rowOff>
    </xdr:to>
    <xdr:pic>
      <xdr:nvPicPr>
        <xdr:cNvPr id="24" name="Picture 23" descr="SALGA.jpg"/>
        <xdr:cNvPicPr/>
      </xdr:nvPicPr>
      <xdr:blipFill>
        <a:blip xmlns:r="http://schemas.openxmlformats.org/officeDocument/2006/relationships" r:embed="rId5" cstate="print"/>
        <a:stretch>
          <a:fillRect/>
        </a:stretch>
      </xdr:blipFill>
      <xdr:spPr>
        <a:xfrm>
          <a:off x="438149" y="7334249"/>
          <a:ext cx="552591" cy="242544"/>
        </a:xfrm>
        <a:prstGeom prst="rect">
          <a:avLst/>
        </a:prstGeom>
      </xdr:spPr>
    </xdr:pic>
    <xdr:clientData/>
  </xdr:twoCellAnchor>
  <xdr:twoCellAnchor>
    <xdr:from>
      <xdr:col>12</xdr:col>
      <xdr:colOff>47625</xdr:colOff>
      <xdr:row>0</xdr:row>
      <xdr:rowOff>123825</xdr:rowOff>
    </xdr:from>
    <xdr:to>
      <xdr:col>12</xdr:col>
      <xdr:colOff>473448</xdr:colOff>
      <xdr:row>1</xdr:row>
      <xdr:rowOff>168648</xdr:rowOff>
    </xdr:to>
    <xdr:sp macro="" textlink="">
      <xdr:nvSpPr>
        <xdr:cNvPr id="16" name="Rectangle 15"/>
        <xdr:cNvSpPr/>
      </xdr:nvSpPr>
      <xdr:spPr>
        <a:xfrm>
          <a:off x="9305925"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VI</a:t>
          </a:r>
        </a:p>
      </xdr:txBody>
    </xdr:sp>
    <xdr:clientData/>
  </xdr:twoCellAnchor>
  <xdr:twoCellAnchor>
    <xdr:from>
      <xdr:col>5</xdr:col>
      <xdr:colOff>20411</xdr:colOff>
      <xdr:row>28</xdr:row>
      <xdr:rowOff>108857</xdr:rowOff>
    </xdr:from>
    <xdr:to>
      <xdr:col>9</xdr:col>
      <xdr:colOff>176893</xdr:colOff>
      <xdr:row>32</xdr:row>
      <xdr:rowOff>190499</xdr:rowOff>
    </xdr:to>
    <xdr:cxnSp macro="">
      <xdr:nvCxnSpPr>
        <xdr:cNvPr id="17" name="AutoShape 10"/>
        <xdr:cNvCxnSpPr>
          <a:cxnSpLocks noChangeShapeType="1"/>
        </xdr:cNvCxnSpPr>
      </xdr:nvCxnSpPr>
      <xdr:spPr bwMode="auto">
        <a:xfrm flipV="1">
          <a:off x="3082018" y="4953000"/>
          <a:ext cx="2605768" cy="843642"/>
        </a:xfrm>
        <a:prstGeom prst="straightConnector1">
          <a:avLst/>
        </a:prstGeom>
        <a:noFill/>
        <a:ln w="9525">
          <a:solidFill>
            <a:srgbClr val="000000"/>
          </a:solidFill>
          <a:round/>
          <a:headEnd/>
          <a:tailEnd type="triangle" w="med" len="med"/>
        </a:ln>
      </xdr:spPr>
    </xdr:cxn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9525</xdr:colOff>
      <xdr:row>67</xdr:row>
      <xdr:rowOff>57150</xdr:rowOff>
    </xdr:from>
    <xdr:to>
      <xdr:col>1</xdr:col>
      <xdr:colOff>266700</xdr:colOff>
      <xdr:row>67</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1182350"/>
          <a:ext cx="257175" cy="266700"/>
        </a:xfrm>
        <a:prstGeom prst="rect">
          <a:avLst/>
        </a:prstGeom>
      </xdr:spPr>
    </xdr:pic>
    <xdr:clientData/>
  </xdr:twoCellAnchor>
  <xdr:twoCellAnchor editAs="oneCell">
    <xdr:from>
      <xdr:col>1</xdr:col>
      <xdr:colOff>342901</xdr:colOff>
      <xdr:row>67</xdr:row>
      <xdr:rowOff>66676</xdr:rowOff>
    </xdr:from>
    <xdr:to>
      <xdr:col>1</xdr:col>
      <xdr:colOff>910099</xdr:colOff>
      <xdr:row>67</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1191876"/>
          <a:ext cx="567198" cy="247650"/>
        </a:xfrm>
        <a:prstGeom prst="rect">
          <a:avLst/>
        </a:prstGeom>
        <a:noFill/>
        <a:ln w="9525">
          <a:noFill/>
          <a:miter lim="800000"/>
          <a:headEnd/>
          <a:tailEnd/>
        </a:ln>
      </xdr:spPr>
    </xdr:pic>
    <xdr:clientData/>
  </xdr:twoCellAnchor>
  <xdr:twoCellAnchor>
    <xdr:from>
      <xdr:col>1</xdr:col>
      <xdr:colOff>1452560</xdr:colOff>
      <xdr:row>28</xdr:row>
      <xdr:rowOff>171015</xdr:rowOff>
    </xdr:from>
    <xdr:to>
      <xdr:col>8</xdr:col>
      <xdr:colOff>813954</xdr:colOff>
      <xdr:row>64</xdr:row>
      <xdr:rowOff>51954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358372</xdr:colOff>
      <xdr:row>5</xdr:row>
      <xdr:rowOff>179658</xdr:rowOff>
    </xdr:from>
    <xdr:to>
      <xdr:col>11</xdr:col>
      <xdr:colOff>831273</xdr:colOff>
      <xdr:row>20</xdr:row>
      <xdr:rowOff>103910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9525</xdr:colOff>
      <xdr:row>32</xdr:row>
      <xdr:rowOff>57150</xdr:rowOff>
    </xdr:from>
    <xdr:to>
      <xdr:col>1</xdr:col>
      <xdr:colOff>266700</xdr:colOff>
      <xdr:row>32</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0410825"/>
          <a:ext cx="257175" cy="266700"/>
        </a:xfrm>
        <a:prstGeom prst="rect">
          <a:avLst/>
        </a:prstGeom>
      </xdr:spPr>
    </xdr:pic>
    <xdr:clientData/>
  </xdr:twoCellAnchor>
  <xdr:twoCellAnchor editAs="oneCell">
    <xdr:from>
      <xdr:col>1</xdr:col>
      <xdr:colOff>342901</xdr:colOff>
      <xdr:row>32</xdr:row>
      <xdr:rowOff>66676</xdr:rowOff>
    </xdr:from>
    <xdr:to>
      <xdr:col>2</xdr:col>
      <xdr:colOff>568560</xdr:colOff>
      <xdr:row>32</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0420351"/>
          <a:ext cx="567198" cy="24765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314326</xdr:colOff>
      <xdr:row>58</xdr:row>
      <xdr:rowOff>76200</xdr:rowOff>
    </xdr:from>
    <xdr:to>
      <xdr:col>2</xdr:col>
      <xdr:colOff>231201</xdr:colOff>
      <xdr:row>58</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1020425"/>
          <a:ext cx="526475" cy="1285"/>
        </a:xfrm>
        <a:prstGeom prst="rect">
          <a:avLst/>
        </a:prstGeom>
        <a:noFill/>
        <a:ln w="9525">
          <a:noFill/>
          <a:miter lim="800000"/>
          <a:headEnd/>
          <a:tailEnd/>
        </a:ln>
      </xdr:spPr>
    </xdr:pic>
    <xdr:clientData/>
  </xdr:twoCellAnchor>
  <xdr:twoCellAnchor>
    <xdr:from>
      <xdr:col>2</xdr:col>
      <xdr:colOff>390525</xdr:colOff>
      <xdr:row>16</xdr:row>
      <xdr:rowOff>95249</xdr:rowOff>
    </xdr:from>
    <xdr:to>
      <xdr:col>15</xdr:col>
      <xdr:colOff>444500</xdr:colOff>
      <xdr:row>54</xdr:row>
      <xdr:rowOff>34924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358371</xdr:colOff>
      <xdr:row>5</xdr:row>
      <xdr:rowOff>179657</xdr:rowOff>
    </xdr:from>
    <xdr:to>
      <xdr:col>19</xdr:col>
      <xdr:colOff>1229591</xdr:colOff>
      <xdr:row>20</xdr:row>
      <xdr:rowOff>81862</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editAs="oneCell">
    <xdr:from>
      <xdr:col>1</xdr:col>
      <xdr:colOff>15875</xdr:colOff>
      <xdr:row>58</xdr:row>
      <xdr:rowOff>31750</xdr:rowOff>
    </xdr:from>
    <xdr:to>
      <xdr:col>1</xdr:col>
      <xdr:colOff>288387</xdr:colOff>
      <xdr:row>58</xdr:row>
      <xdr:rowOff>295275</xdr:rowOff>
    </xdr:to>
    <xdr:pic>
      <xdr:nvPicPr>
        <xdr:cNvPr id="6" name="Picture 5" descr="coat of arms.bmp"/>
        <xdr:cNvPicPr/>
      </xdr:nvPicPr>
      <xdr:blipFill>
        <a:blip xmlns:r="http://schemas.openxmlformats.org/officeDocument/2006/relationships" r:embed="rId8" cstate="print"/>
        <a:stretch>
          <a:fillRect/>
        </a:stretch>
      </xdr:blipFill>
      <xdr:spPr>
        <a:xfrm>
          <a:off x="174625" y="11382375"/>
          <a:ext cx="272512" cy="263525"/>
        </a:xfrm>
        <a:prstGeom prst="rect">
          <a:avLst/>
        </a:prstGeom>
      </xdr:spPr>
    </xdr:pic>
    <xdr:clientData/>
  </xdr:twoCellAnchor>
  <xdr:twoCellAnchor editAs="oneCell">
    <xdr:from>
      <xdr:col>1</xdr:col>
      <xdr:colOff>335292</xdr:colOff>
      <xdr:row>58</xdr:row>
      <xdr:rowOff>57149</xdr:rowOff>
    </xdr:from>
    <xdr:to>
      <xdr:col>2</xdr:col>
      <xdr:colOff>127000</xdr:colOff>
      <xdr:row>58</xdr:row>
      <xdr:rowOff>277970</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94042" y="11407774"/>
          <a:ext cx="394958" cy="220821"/>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314326</xdr:colOff>
      <xdr:row>36</xdr:row>
      <xdr:rowOff>76200</xdr:rowOff>
    </xdr:from>
    <xdr:to>
      <xdr:col>2</xdr:col>
      <xdr:colOff>421701</xdr:colOff>
      <xdr:row>36</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0258425"/>
          <a:ext cx="526475" cy="1285"/>
        </a:xfrm>
        <a:prstGeom prst="rect">
          <a:avLst/>
        </a:prstGeom>
        <a:noFill/>
        <a:ln w="9525">
          <a:noFill/>
          <a:miter lim="800000"/>
          <a:headEnd/>
          <a:tailEnd/>
        </a:ln>
      </xdr:spPr>
    </xdr:pic>
    <xdr:clientData/>
  </xdr:twoCellAnchor>
  <xdr:twoCellAnchor editAs="oneCell">
    <xdr:from>
      <xdr:col>1</xdr:col>
      <xdr:colOff>63500</xdr:colOff>
      <xdr:row>36</xdr:row>
      <xdr:rowOff>127000</xdr:rowOff>
    </xdr:from>
    <xdr:to>
      <xdr:col>1</xdr:col>
      <xdr:colOff>336012</xdr:colOff>
      <xdr:row>36</xdr:row>
      <xdr:rowOff>390525</xdr:rowOff>
    </xdr:to>
    <xdr:pic>
      <xdr:nvPicPr>
        <xdr:cNvPr id="5" name="Picture 4" descr="coat of arms.bmp"/>
        <xdr:cNvPicPr/>
      </xdr:nvPicPr>
      <xdr:blipFill>
        <a:blip xmlns:r="http://schemas.openxmlformats.org/officeDocument/2006/relationships" r:embed="rId2" cstate="print"/>
        <a:stretch>
          <a:fillRect/>
        </a:stretch>
      </xdr:blipFill>
      <xdr:spPr>
        <a:xfrm>
          <a:off x="222250" y="19685000"/>
          <a:ext cx="272512" cy="263525"/>
        </a:xfrm>
        <a:prstGeom prst="rect">
          <a:avLst/>
        </a:prstGeom>
      </xdr:spPr>
    </xdr:pic>
    <xdr:clientData/>
  </xdr:twoCellAnchor>
  <xdr:twoCellAnchor editAs="oneCell">
    <xdr:from>
      <xdr:col>1</xdr:col>
      <xdr:colOff>382917</xdr:colOff>
      <xdr:row>36</xdr:row>
      <xdr:rowOff>152399</xdr:rowOff>
    </xdr:from>
    <xdr:to>
      <xdr:col>2</xdr:col>
      <xdr:colOff>365125</xdr:colOff>
      <xdr:row>36</xdr:row>
      <xdr:rowOff>373220</xdr:rowOff>
    </xdr:to>
    <xdr:pic>
      <xdr:nvPicPr>
        <xdr:cNvPr id="6"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1667" y="19710399"/>
          <a:ext cx="394958" cy="220821"/>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371476</xdr:colOff>
      <xdr:row>49</xdr:row>
      <xdr:rowOff>0</xdr:rowOff>
    </xdr:from>
    <xdr:to>
      <xdr:col>2</xdr:col>
      <xdr:colOff>341758</xdr:colOff>
      <xdr:row>49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744075"/>
          <a:ext cx="560832" cy="1803"/>
        </a:xfrm>
        <a:prstGeom prst="rect">
          <a:avLst/>
        </a:prstGeom>
        <a:noFill/>
        <a:ln w="9525">
          <a:noFill/>
          <a:miter lim="800000"/>
          <a:headEnd/>
          <a:tailEnd/>
        </a:ln>
      </xdr:spPr>
    </xdr:pic>
    <xdr:clientData/>
  </xdr:twoCellAnchor>
  <xdr:twoCellAnchor editAs="oneCell">
    <xdr:from>
      <xdr:col>1</xdr:col>
      <xdr:colOff>76200</xdr:colOff>
      <xdr:row>48</xdr:row>
      <xdr:rowOff>66674</xdr:rowOff>
    </xdr:from>
    <xdr:to>
      <xdr:col>1</xdr:col>
      <xdr:colOff>438150</xdr:colOff>
      <xdr:row>48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9410699"/>
          <a:ext cx="361950" cy="295275"/>
        </a:xfrm>
        <a:prstGeom prst="rect">
          <a:avLst/>
        </a:prstGeom>
      </xdr:spPr>
    </xdr:pic>
    <xdr:clientData/>
  </xdr:twoCellAnchor>
  <xdr:twoCellAnchor editAs="oneCell">
    <xdr:from>
      <xdr:col>1</xdr:col>
      <xdr:colOff>523875</xdr:colOff>
      <xdr:row>48</xdr:row>
      <xdr:rowOff>95250</xdr:rowOff>
    </xdr:from>
    <xdr:to>
      <xdr:col>2</xdr:col>
      <xdr:colOff>485775</xdr:colOff>
      <xdr:row>48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9439275"/>
          <a:ext cx="552450" cy="241211"/>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0</xdr:colOff>
      <xdr:row>22</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2</xdr:col>
      <xdr:colOff>785812</xdr:colOff>
      <xdr:row>13</xdr:row>
      <xdr:rowOff>142876</xdr:rowOff>
    </xdr:from>
    <xdr:to>
      <xdr:col>11</xdr:col>
      <xdr:colOff>226218</xdr:colOff>
      <xdr:row>42</xdr:row>
      <xdr:rowOff>35719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371476</xdr:colOff>
      <xdr:row>29</xdr:row>
      <xdr:rowOff>0</xdr:rowOff>
    </xdr:from>
    <xdr:to>
      <xdr:col>2</xdr:col>
      <xdr:colOff>532258</xdr:colOff>
      <xdr:row>29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058275"/>
          <a:ext cx="560832" cy="1803"/>
        </a:xfrm>
        <a:prstGeom prst="rect">
          <a:avLst/>
        </a:prstGeom>
        <a:noFill/>
        <a:ln w="9525">
          <a:noFill/>
          <a:miter lim="800000"/>
          <a:headEnd/>
          <a:tailEnd/>
        </a:ln>
      </xdr:spPr>
    </xdr:pic>
    <xdr:clientData/>
  </xdr:twoCellAnchor>
  <xdr:twoCellAnchor editAs="oneCell">
    <xdr:from>
      <xdr:col>1</xdr:col>
      <xdr:colOff>76200</xdr:colOff>
      <xdr:row>28</xdr:row>
      <xdr:rowOff>66674</xdr:rowOff>
    </xdr:from>
    <xdr:to>
      <xdr:col>2</xdr:col>
      <xdr:colOff>33338</xdr:colOff>
      <xdr:row>28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8724899"/>
          <a:ext cx="361950" cy="295275"/>
        </a:xfrm>
        <a:prstGeom prst="rect">
          <a:avLst/>
        </a:prstGeom>
      </xdr:spPr>
    </xdr:pic>
    <xdr:clientData/>
  </xdr:twoCellAnchor>
  <xdr:twoCellAnchor editAs="oneCell">
    <xdr:from>
      <xdr:col>1</xdr:col>
      <xdr:colOff>523875</xdr:colOff>
      <xdr:row>28</xdr:row>
      <xdr:rowOff>95250</xdr:rowOff>
    </xdr:from>
    <xdr:to>
      <xdr:col>2</xdr:col>
      <xdr:colOff>561975</xdr:colOff>
      <xdr:row>28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8753475"/>
          <a:ext cx="552450" cy="241211"/>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47</xdr:row>
      <xdr:rowOff>9525</xdr:rowOff>
    </xdr:from>
    <xdr:to>
      <xdr:col>1</xdr:col>
      <xdr:colOff>238125</xdr:colOff>
      <xdr:row>47</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8553450"/>
          <a:ext cx="238125" cy="276225"/>
        </a:xfrm>
        <a:prstGeom prst="rect">
          <a:avLst/>
        </a:prstGeom>
      </xdr:spPr>
    </xdr:pic>
    <xdr:clientData/>
  </xdr:twoCellAnchor>
  <xdr:twoCellAnchor editAs="oneCell">
    <xdr:from>
      <xdr:col>1</xdr:col>
      <xdr:colOff>295276</xdr:colOff>
      <xdr:row>47</xdr:row>
      <xdr:rowOff>38101</xdr:rowOff>
    </xdr:from>
    <xdr:to>
      <xdr:col>2</xdr:col>
      <xdr:colOff>275919</xdr:colOff>
      <xdr:row>47</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8582026"/>
          <a:ext cx="523568" cy="228600"/>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1229591</xdr:colOff>
      <xdr:row>23</xdr:row>
      <xdr:rowOff>81862</xdr:rowOff>
    </xdr:to>
    <xdr:graphicFrame macro="">
      <xdr:nvGraphicFramePr>
        <xdr:cNvPr id="6" name="Diagram 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428224</xdr:colOff>
      <xdr:row>15</xdr:row>
      <xdr:rowOff>94449</xdr:rowOff>
    </xdr:from>
    <xdr:to>
      <xdr:col>11</xdr:col>
      <xdr:colOff>517071</xdr:colOff>
      <xdr:row>43</xdr:row>
      <xdr:rowOff>136071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32</xdr:row>
      <xdr:rowOff>9525</xdr:rowOff>
    </xdr:from>
    <xdr:to>
      <xdr:col>1</xdr:col>
      <xdr:colOff>238125</xdr:colOff>
      <xdr:row>32</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7791450"/>
          <a:ext cx="238125" cy="276225"/>
        </a:xfrm>
        <a:prstGeom prst="rect">
          <a:avLst/>
        </a:prstGeom>
      </xdr:spPr>
    </xdr:pic>
    <xdr:clientData/>
  </xdr:twoCellAnchor>
  <xdr:twoCellAnchor editAs="oneCell">
    <xdr:from>
      <xdr:col>1</xdr:col>
      <xdr:colOff>295276</xdr:colOff>
      <xdr:row>32</xdr:row>
      <xdr:rowOff>38101</xdr:rowOff>
    </xdr:from>
    <xdr:to>
      <xdr:col>2</xdr:col>
      <xdr:colOff>275919</xdr:colOff>
      <xdr:row>32</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820026"/>
          <a:ext cx="523568" cy="22860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9525</xdr:colOff>
      <xdr:row>53</xdr:row>
      <xdr:rowOff>57150</xdr:rowOff>
    </xdr:from>
    <xdr:to>
      <xdr:col>1</xdr:col>
      <xdr:colOff>266700</xdr:colOff>
      <xdr:row>53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668125"/>
          <a:ext cx="257175" cy="257175"/>
        </a:xfrm>
        <a:prstGeom prst="rect">
          <a:avLst/>
        </a:prstGeom>
      </xdr:spPr>
    </xdr:pic>
    <xdr:clientData/>
  </xdr:twoCellAnchor>
  <xdr:twoCellAnchor editAs="oneCell">
    <xdr:from>
      <xdr:col>1</xdr:col>
      <xdr:colOff>333376</xdr:colOff>
      <xdr:row>53</xdr:row>
      <xdr:rowOff>76200</xdr:rowOff>
    </xdr:from>
    <xdr:to>
      <xdr:col>1</xdr:col>
      <xdr:colOff>866776</xdr:colOff>
      <xdr:row>53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687175"/>
          <a:ext cx="533400" cy="232893"/>
        </a:xfrm>
        <a:prstGeom prst="rect">
          <a:avLst/>
        </a:prstGeom>
        <a:noFill/>
        <a:ln w="9525">
          <a:noFill/>
          <a:miter lim="800000"/>
          <a:headEnd/>
          <a:tailEnd/>
        </a:ln>
      </xdr:spPr>
    </xdr:pic>
    <xdr:clientData/>
  </xdr:twoCellAnchor>
  <xdr:twoCellAnchor>
    <xdr:from>
      <xdr:col>1</xdr:col>
      <xdr:colOff>1107282</xdr:colOff>
      <xdr:row>12</xdr:row>
      <xdr:rowOff>190500</xdr:rowOff>
    </xdr:from>
    <xdr:to>
      <xdr:col>8</xdr:col>
      <xdr:colOff>119062</xdr:colOff>
      <xdr:row>50</xdr:row>
      <xdr:rowOff>154781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176892</xdr:colOff>
      <xdr:row>5</xdr:row>
      <xdr:rowOff>136071</xdr:rowOff>
    </xdr:from>
    <xdr:to>
      <xdr:col>13</xdr:col>
      <xdr:colOff>68035</xdr:colOff>
      <xdr:row>19</xdr:row>
      <xdr:rowOff>95249</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9525</xdr:colOff>
      <xdr:row>23</xdr:row>
      <xdr:rowOff>57150</xdr:rowOff>
    </xdr:from>
    <xdr:to>
      <xdr:col>1</xdr:col>
      <xdr:colOff>266700</xdr:colOff>
      <xdr:row>23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125200"/>
          <a:ext cx="257175" cy="257175"/>
        </a:xfrm>
        <a:prstGeom prst="rect">
          <a:avLst/>
        </a:prstGeom>
      </xdr:spPr>
    </xdr:pic>
    <xdr:clientData/>
  </xdr:twoCellAnchor>
  <xdr:twoCellAnchor editAs="oneCell">
    <xdr:from>
      <xdr:col>1</xdr:col>
      <xdr:colOff>333376</xdr:colOff>
      <xdr:row>23</xdr:row>
      <xdr:rowOff>76200</xdr:rowOff>
    </xdr:from>
    <xdr:to>
      <xdr:col>2</xdr:col>
      <xdr:colOff>534762</xdr:colOff>
      <xdr:row>23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144250"/>
          <a:ext cx="533400" cy="23289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795410</xdr:colOff>
      <xdr:row>29</xdr:row>
      <xdr:rowOff>0</xdr:rowOff>
    </xdr:from>
    <xdr:to>
      <xdr:col>9</xdr:col>
      <xdr:colOff>1095375</xdr:colOff>
      <xdr:row>33</xdr:row>
      <xdr:rowOff>95251</xdr:rowOff>
    </xdr:to>
    <xdr:pic>
      <xdr:nvPicPr>
        <xdr:cNvPr id="32" name="Picture 31" descr="Client Agric.jpg"/>
        <xdr:cNvPicPr/>
      </xdr:nvPicPr>
      <xdr:blipFill>
        <a:blip xmlns:r="http://schemas.openxmlformats.org/officeDocument/2006/relationships" r:embed="rId1" cstate="print"/>
        <a:stretch>
          <a:fillRect/>
        </a:stretch>
      </xdr:blipFill>
      <xdr:spPr>
        <a:xfrm>
          <a:off x="5653160" y="5524500"/>
          <a:ext cx="1228653" cy="809626"/>
        </a:xfrm>
        <a:prstGeom prst="rect">
          <a:avLst/>
        </a:prstGeom>
        <a:ln>
          <a:noFill/>
        </a:ln>
        <a:effectLst>
          <a:softEdge rad="112500"/>
        </a:effectLst>
      </xdr:spPr>
    </xdr:pic>
    <xdr:clientData/>
  </xdr:twoCellAnchor>
  <xdr:twoCellAnchor editAs="oneCell">
    <xdr:from>
      <xdr:col>8</xdr:col>
      <xdr:colOff>583404</xdr:colOff>
      <xdr:row>33</xdr:row>
      <xdr:rowOff>166688</xdr:rowOff>
    </xdr:from>
    <xdr:to>
      <xdr:col>9</xdr:col>
      <xdr:colOff>1190625</xdr:colOff>
      <xdr:row>40</xdr:row>
      <xdr:rowOff>59531</xdr:rowOff>
    </xdr:to>
    <xdr:pic>
      <xdr:nvPicPr>
        <xdr:cNvPr id="31" name="Picture 30" descr="Social Serv Com Garden.jpg"/>
        <xdr:cNvPicPr/>
      </xdr:nvPicPr>
      <xdr:blipFill>
        <a:blip xmlns:r="http://schemas.openxmlformats.org/officeDocument/2006/relationships" r:embed="rId2" cstate="print"/>
        <a:stretch>
          <a:fillRect/>
        </a:stretch>
      </xdr:blipFill>
      <xdr:spPr>
        <a:xfrm>
          <a:off x="5441154" y="6453188"/>
          <a:ext cx="1535909" cy="1154905"/>
        </a:xfrm>
        <a:prstGeom prst="rect">
          <a:avLst/>
        </a:prstGeom>
        <a:ln>
          <a:noFill/>
        </a:ln>
        <a:effectLst>
          <a:softEdge rad="112500"/>
        </a:effectLst>
      </xdr:spPr>
    </xdr:pic>
    <xdr:clientData/>
  </xdr:twoCellAnchor>
  <xdr:twoCellAnchor>
    <xdr:from>
      <xdr:col>0</xdr:col>
      <xdr:colOff>104775</xdr:colOff>
      <xdr:row>0</xdr:row>
      <xdr:rowOff>47625</xdr:rowOff>
    </xdr:from>
    <xdr:to>
      <xdr:col>15</xdr:col>
      <xdr:colOff>400050</xdr:colOff>
      <xdr:row>2</xdr:row>
      <xdr:rowOff>47625</xdr:rowOff>
    </xdr:to>
    <xdr:sp macro="" textlink="">
      <xdr:nvSpPr>
        <xdr:cNvPr id="2049" name="Text Box 1"/>
        <xdr:cNvSpPr txBox="1">
          <a:spLocks noChangeArrowheads="1"/>
        </xdr:cNvSpPr>
      </xdr:nvSpPr>
      <xdr:spPr bwMode="auto">
        <a:xfrm>
          <a:off x="104775" y="47625"/>
          <a:ext cx="9439275"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266700</xdr:colOff>
      <xdr:row>6</xdr:row>
      <xdr:rowOff>133350</xdr:rowOff>
    </xdr:from>
    <xdr:to>
      <xdr:col>6</xdr:col>
      <xdr:colOff>447675</xdr:colOff>
      <xdr:row>9</xdr:row>
      <xdr:rowOff>559594</xdr:rowOff>
    </xdr:to>
    <xdr:sp macro="" textlink="">
      <xdr:nvSpPr>
        <xdr:cNvPr id="2051" name="AutoShape 3"/>
        <xdr:cNvSpPr>
          <a:spLocks noChangeArrowheads="1"/>
        </xdr:cNvSpPr>
      </xdr:nvSpPr>
      <xdr:spPr bwMode="auto">
        <a:xfrm>
          <a:off x="266700" y="1276350"/>
          <a:ext cx="3824288" cy="997744"/>
        </a:xfrm>
        <a:prstGeom prst="cloudCallout">
          <a:avLst>
            <a:gd name="adj1" fmla="val -52912"/>
            <a:gd name="adj2" fmla="val -87907"/>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6.  Do I pollute my environment and water sources?</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202406</xdr:colOff>
      <xdr:row>20</xdr:row>
      <xdr:rowOff>154782</xdr:rowOff>
    </xdr:from>
    <xdr:to>
      <xdr:col>6</xdr:col>
      <xdr:colOff>500062</xdr:colOff>
      <xdr:row>34</xdr:row>
      <xdr:rowOff>83344</xdr:rowOff>
    </xdr:to>
    <xdr:sp macro="" textlink="">
      <xdr:nvSpPr>
        <xdr:cNvPr id="2053" name="AutoShape 5"/>
        <xdr:cNvSpPr>
          <a:spLocks noChangeArrowheads="1"/>
        </xdr:cNvSpPr>
      </xdr:nvSpPr>
      <xdr:spPr bwMode="auto">
        <a:xfrm>
          <a:off x="202406" y="3964782"/>
          <a:ext cx="3940969" cy="2595562"/>
        </a:xfrm>
        <a:prstGeom prst="cloudCallout">
          <a:avLst>
            <a:gd name="adj1" fmla="val -48949"/>
            <a:gd name="adj2" fmla="val -64981"/>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7. 1. What is my total Water Services Budget?</a:t>
          </a:r>
        </a:p>
        <a:p>
          <a:pPr algn="l" rtl="1">
            <a:defRPr sz="1000"/>
          </a:pPr>
          <a:r>
            <a:rPr lang="en-ZA" sz="1200" b="1" i="0" strike="noStrike">
              <a:solidFill>
                <a:srgbClr val="000000"/>
              </a:solidFill>
              <a:latin typeface="Arial"/>
              <a:cs typeface="Arial"/>
            </a:rPr>
            <a:t>7.2.  Is my budget enough to eradicate backlog and maintain the WS infrastructure?</a:t>
          </a:r>
        </a:p>
        <a:p>
          <a:pPr algn="l" rtl="1">
            <a:defRPr sz="1000"/>
          </a:pPr>
          <a:r>
            <a:rPr lang="en-ZA" sz="1200" b="1" i="0" strike="noStrike">
              <a:solidFill>
                <a:srgbClr val="000000"/>
              </a:solidFill>
              <a:latin typeface="Arial"/>
              <a:cs typeface="Arial"/>
            </a:rPr>
            <a:t>7.3.  What is the shortfall?</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15</xdr:col>
      <xdr:colOff>71437</xdr:colOff>
      <xdr:row>8</xdr:row>
      <xdr:rowOff>7149</xdr:rowOff>
    </xdr:from>
    <xdr:to>
      <xdr:col>15</xdr:col>
      <xdr:colOff>395287</xdr:colOff>
      <xdr:row>9</xdr:row>
      <xdr:rowOff>138118</xdr:rowOff>
    </xdr:to>
    <xdr:sp macro="" textlink="">
      <xdr:nvSpPr>
        <xdr:cNvPr id="2059" name="AutoShape 11"/>
        <xdr:cNvSpPr>
          <a:spLocks noChangeArrowheads="1"/>
        </xdr:cNvSpPr>
      </xdr:nvSpPr>
      <xdr:spPr bwMode="auto">
        <a:xfrm rot="5400000">
          <a:off x="9746455" y="1535912"/>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r" rtl="1">
            <a:defRPr sz="1000"/>
          </a:pPr>
          <a:endParaRPr lang="en-ZA" sz="1100" b="1" i="0" strike="noStrike">
            <a:solidFill>
              <a:srgbClr val="FFFFFF"/>
            </a:solidFill>
            <a:latin typeface="Calibri"/>
          </a:endParaRPr>
        </a:p>
      </xdr:txBody>
    </xdr:sp>
    <xdr:clientData/>
  </xdr:twoCellAnchor>
  <xdr:twoCellAnchor>
    <xdr:from>
      <xdr:col>6</xdr:col>
      <xdr:colOff>295275</xdr:colOff>
      <xdr:row>27</xdr:row>
      <xdr:rowOff>152400</xdr:rowOff>
    </xdr:from>
    <xdr:to>
      <xdr:col>9</xdr:col>
      <xdr:colOff>1928812</xdr:colOff>
      <xdr:row>27</xdr:row>
      <xdr:rowOff>152400</xdr:rowOff>
    </xdr:to>
    <xdr:cxnSp macro="">
      <xdr:nvCxnSpPr>
        <xdr:cNvPr id="2063" name="AutoShape 15"/>
        <xdr:cNvCxnSpPr>
          <a:cxnSpLocks noChangeShapeType="1"/>
        </xdr:cNvCxnSpPr>
      </xdr:nvCxnSpPr>
      <xdr:spPr bwMode="auto">
        <a:xfrm>
          <a:off x="3938588" y="5295900"/>
          <a:ext cx="3776662" cy="0"/>
        </a:xfrm>
        <a:prstGeom prst="straightConnector1">
          <a:avLst/>
        </a:prstGeom>
        <a:noFill/>
        <a:ln w="9525">
          <a:solidFill>
            <a:srgbClr val="000000"/>
          </a:solidFill>
          <a:round/>
          <a:headEnd/>
          <a:tailEnd type="triangle" w="med" len="med"/>
        </a:ln>
      </xdr:spPr>
    </xdr:cxnSp>
    <xdr:clientData/>
  </xdr:twoCellAnchor>
  <xdr:twoCellAnchor>
    <xdr:from>
      <xdr:col>6</xdr:col>
      <xdr:colOff>161925</xdr:colOff>
      <xdr:row>8</xdr:row>
      <xdr:rowOff>71438</xdr:rowOff>
    </xdr:from>
    <xdr:to>
      <xdr:col>9</xdr:col>
      <xdr:colOff>1940718</xdr:colOff>
      <xdr:row>8</xdr:row>
      <xdr:rowOff>71438</xdr:rowOff>
    </xdr:to>
    <xdr:cxnSp macro="">
      <xdr:nvCxnSpPr>
        <xdr:cNvPr id="18" name="AutoShape 15"/>
        <xdr:cNvCxnSpPr>
          <a:cxnSpLocks noChangeShapeType="1"/>
        </xdr:cNvCxnSpPr>
      </xdr:nvCxnSpPr>
      <xdr:spPr bwMode="auto">
        <a:xfrm flipV="1">
          <a:off x="3805238" y="1595438"/>
          <a:ext cx="3921918"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464344</xdr:colOff>
      <xdr:row>36</xdr:row>
      <xdr:rowOff>59530</xdr:rowOff>
    </xdr:from>
    <xdr:to>
      <xdr:col>7</xdr:col>
      <xdr:colOff>11908</xdr:colOff>
      <xdr:row>48</xdr:row>
      <xdr:rowOff>23813</xdr:rowOff>
    </xdr:to>
    <xdr:pic>
      <xdr:nvPicPr>
        <xdr:cNvPr id="20" name="Picture 19" descr="Social Serv Payment.jpg"/>
        <xdr:cNvPicPr/>
      </xdr:nvPicPr>
      <xdr:blipFill>
        <a:blip xmlns:r="http://schemas.openxmlformats.org/officeDocument/2006/relationships" r:embed="rId3" cstate="print"/>
        <a:stretch>
          <a:fillRect/>
        </a:stretch>
      </xdr:blipFill>
      <xdr:spPr>
        <a:xfrm>
          <a:off x="464344" y="6917530"/>
          <a:ext cx="3798095" cy="2488408"/>
        </a:xfrm>
        <a:prstGeom prst="rect">
          <a:avLst/>
        </a:prstGeom>
        <a:ln>
          <a:noFill/>
        </a:ln>
        <a:effectLst>
          <a:softEdge rad="112500"/>
        </a:effectLst>
      </xdr:spPr>
    </xdr:pic>
    <xdr:clientData/>
  </xdr:twoCellAnchor>
  <xdr:twoCellAnchor editAs="oneCell">
    <xdr:from>
      <xdr:col>6</xdr:col>
      <xdr:colOff>166687</xdr:colOff>
      <xdr:row>10</xdr:row>
      <xdr:rowOff>23812</xdr:rowOff>
    </xdr:from>
    <xdr:to>
      <xdr:col>9</xdr:col>
      <xdr:colOff>1452562</xdr:colOff>
      <xdr:row>22</xdr:row>
      <xdr:rowOff>83343</xdr:rowOff>
    </xdr:to>
    <xdr:pic>
      <xdr:nvPicPr>
        <xdr:cNvPr id="21" name="Picture 20" descr="Return Flow.jpg"/>
        <xdr:cNvPicPr/>
      </xdr:nvPicPr>
      <xdr:blipFill>
        <a:blip xmlns:r="http://schemas.openxmlformats.org/officeDocument/2006/relationships" r:embed="rId4" cstate="print"/>
        <a:stretch>
          <a:fillRect/>
        </a:stretch>
      </xdr:blipFill>
      <xdr:spPr>
        <a:xfrm>
          <a:off x="3810000" y="1928812"/>
          <a:ext cx="3429000" cy="2262187"/>
        </a:xfrm>
        <a:prstGeom prst="rect">
          <a:avLst/>
        </a:prstGeom>
        <a:ln>
          <a:noFill/>
        </a:ln>
        <a:effectLst>
          <a:softEdge rad="112500"/>
        </a:effectLst>
      </xdr:spPr>
    </xdr:pic>
    <xdr:clientData/>
  </xdr:twoCellAnchor>
  <xdr:twoCellAnchor editAs="oneCell">
    <xdr:from>
      <xdr:col>14</xdr:col>
      <xdr:colOff>55673</xdr:colOff>
      <xdr:row>48</xdr:row>
      <xdr:rowOff>23813</xdr:rowOff>
    </xdr:from>
    <xdr:to>
      <xdr:col>14</xdr:col>
      <xdr:colOff>357188</xdr:colOff>
      <xdr:row>49</xdr:row>
      <xdr:rowOff>157163</xdr:rowOff>
    </xdr:to>
    <xdr:pic>
      <xdr:nvPicPr>
        <xdr:cNvPr id="22" name="Picture 21" descr="coat of arms.bmp"/>
        <xdr:cNvPicPr/>
      </xdr:nvPicPr>
      <xdr:blipFill>
        <a:blip xmlns:r="http://schemas.openxmlformats.org/officeDocument/2006/relationships" r:embed="rId5" cstate="print"/>
        <a:stretch>
          <a:fillRect/>
        </a:stretch>
      </xdr:blipFill>
      <xdr:spPr>
        <a:xfrm>
          <a:off x="8878204" y="8274844"/>
          <a:ext cx="301515" cy="323850"/>
        </a:xfrm>
        <a:prstGeom prst="rect">
          <a:avLst/>
        </a:prstGeom>
      </xdr:spPr>
    </xdr:pic>
    <xdr:clientData/>
  </xdr:twoCellAnchor>
  <xdr:twoCellAnchor editAs="oneCell">
    <xdr:from>
      <xdr:col>13</xdr:col>
      <xdr:colOff>318997</xdr:colOff>
      <xdr:row>48</xdr:row>
      <xdr:rowOff>71437</xdr:rowOff>
    </xdr:from>
    <xdr:to>
      <xdr:col>13</xdr:col>
      <xdr:colOff>869156</xdr:colOff>
      <xdr:row>49</xdr:row>
      <xdr:rowOff>71437</xdr:rowOff>
    </xdr:to>
    <xdr:pic>
      <xdr:nvPicPr>
        <xdr:cNvPr id="23" name="Picture 22" descr="SALGA.jpg"/>
        <xdr:cNvPicPr/>
      </xdr:nvPicPr>
      <xdr:blipFill>
        <a:blip xmlns:r="http://schemas.openxmlformats.org/officeDocument/2006/relationships" r:embed="rId6" cstate="print"/>
        <a:stretch>
          <a:fillRect/>
        </a:stretch>
      </xdr:blipFill>
      <xdr:spPr>
        <a:xfrm>
          <a:off x="8212841" y="8322468"/>
          <a:ext cx="550159" cy="190500"/>
        </a:xfrm>
        <a:prstGeom prst="rect">
          <a:avLst/>
        </a:prstGeom>
      </xdr:spPr>
    </xdr:pic>
    <xdr:clientData/>
  </xdr:twoCellAnchor>
  <xdr:twoCellAnchor>
    <xdr:from>
      <xdr:col>14</xdr:col>
      <xdr:colOff>504825</xdr:colOff>
      <xdr:row>0</xdr:row>
      <xdr:rowOff>123825</xdr:rowOff>
    </xdr:from>
    <xdr:to>
      <xdr:col>15</xdr:col>
      <xdr:colOff>321048</xdr:colOff>
      <xdr:row>1</xdr:row>
      <xdr:rowOff>168648</xdr:rowOff>
    </xdr:to>
    <xdr:sp macro="" textlink="">
      <xdr:nvSpPr>
        <xdr:cNvPr id="24" name="Rectangle 23"/>
        <xdr:cNvSpPr/>
      </xdr:nvSpPr>
      <xdr:spPr>
        <a:xfrm>
          <a:off x="11053763" y="123825"/>
          <a:ext cx="67347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a:t>
          </a:r>
        </a:p>
      </xdr:txBody>
    </xdr:sp>
    <xdr:clientData/>
  </xdr:twoCellAnchor>
  <xdr:twoCellAnchor>
    <xdr:from>
      <xdr:col>15</xdr:col>
      <xdr:colOff>83343</xdr:colOff>
      <xdr:row>27</xdr:row>
      <xdr:rowOff>23813</xdr:rowOff>
    </xdr:from>
    <xdr:to>
      <xdr:col>15</xdr:col>
      <xdr:colOff>416718</xdr:colOff>
      <xdr:row>28</xdr:row>
      <xdr:rowOff>178596</xdr:rowOff>
    </xdr:to>
    <xdr:sp macro="" textlink="">
      <xdr:nvSpPr>
        <xdr:cNvPr id="26" name="AutoShape 9"/>
        <xdr:cNvSpPr>
          <a:spLocks noChangeArrowheads="1"/>
        </xdr:cNvSpPr>
      </xdr:nvSpPr>
      <xdr:spPr bwMode="auto">
        <a:xfrm rot="5400000">
          <a:off x="9751217" y="4012408"/>
          <a:ext cx="357189" cy="3333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8</xdr:col>
      <xdr:colOff>297657</xdr:colOff>
      <xdr:row>40</xdr:row>
      <xdr:rowOff>59530</xdr:rowOff>
    </xdr:from>
    <xdr:to>
      <xdr:col>9</xdr:col>
      <xdr:colOff>1416844</xdr:colOff>
      <xdr:row>48</xdr:row>
      <xdr:rowOff>61686</xdr:rowOff>
    </xdr:to>
    <xdr:pic>
      <xdr:nvPicPr>
        <xdr:cNvPr id="28" name="Picture 27" descr="WaterResource GW.jpg"/>
        <xdr:cNvPicPr/>
      </xdr:nvPicPr>
      <xdr:blipFill>
        <a:blip xmlns:r="http://schemas.openxmlformats.org/officeDocument/2006/relationships" r:embed="rId7" cstate="print"/>
        <a:stretch>
          <a:fillRect/>
        </a:stretch>
      </xdr:blipFill>
      <xdr:spPr>
        <a:xfrm>
          <a:off x="5155407" y="7679530"/>
          <a:ext cx="2047875" cy="1800000"/>
        </a:xfrm>
        <a:prstGeom prst="rect">
          <a:avLst/>
        </a:prstGeom>
        <a:ln>
          <a:noFill/>
        </a:ln>
        <a:effectLst>
          <a:softEdge rad="112500"/>
        </a:effectLst>
      </xdr:spPr>
    </xdr:pic>
    <xdr:clientData/>
  </xdr:twoCellAnchor>
  <xdr:twoCellAnchor editAs="oneCell">
    <xdr:from>
      <xdr:col>1</xdr:col>
      <xdr:colOff>130967</xdr:colOff>
      <xdr:row>11</xdr:row>
      <xdr:rowOff>154782</xdr:rowOff>
    </xdr:from>
    <xdr:to>
      <xdr:col>4</xdr:col>
      <xdr:colOff>595312</xdr:colOff>
      <xdr:row>18</xdr:row>
      <xdr:rowOff>142876</xdr:rowOff>
    </xdr:to>
    <xdr:pic>
      <xdr:nvPicPr>
        <xdr:cNvPr id="29" name="Picture 28" descr="Client Agric.jpg"/>
        <xdr:cNvPicPr/>
      </xdr:nvPicPr>
      <xdr:blipFill>
        <a:blip xmlns:r="http://schemas.openxmlformats.org/officeDocument/2006/relationships" r:embed="rId8" cstate="print"/>
        <a:stretch>
          <a:fillRect/>
        </a:stretch>
      </xdr:blipFill>
      <xdr:spPr>
        <a:xfrm>
          <a:off x="738186" y="2250282"/>
          <a:ext cx="2286001" cy="1238250"/>
        </a:xfrm>
        <a:prstGeom prst="rect">
          <a:avLst/>
        </a:prstGeom>
        <a:ln>
          <a:noFill/>
        </a:ln>
        <a:effectLst>
          <a:softEdge rad="112500"/>
        </a:effectLst>
      </xdr:spPr>
    </xdr:pic>
    <xdr:clientData/>
  </xdr:twoCellAnchor>
  <xdr:twoCellAnchor editAs="oneCell">
    <xdr:from>
      <xdr:col>10</xdr:col>
      <xdr:colOff>11906</xdr:colOff>
      <xdr:row>36</xdr:row>
      <xdr:rowOff>35719</xdr:rowOff>
    </xdr:from>
    <xdr:to>
      <xdr:col>14</xdr:col>
      <xdr:colOff>869156</xdr:colOff>
      <xdr:row>48</xdr:row>
      <xdr:rowOff>11906</xdr:rowOff>
    </xdr:to>
    <xdr:pic>
      <xdr:nvPicPr>
        <xdr:cNvPr id="30" name="Picture 29" descr="Client Deep Rural.jpg"/>
        <xdr:cNvPicPr/>
      </xdr:nvPicPr>
      <xdr:blipFill>
        <a:blip xmlns:r="http://schemas.openxmlformats.org/officeDocument/2006/relationships" r:embed="rId9" cstate="print"/>
        <a:stretch>
          <a:fillRect/>
        </a:stretch>
      </xdr:blipFill>
      <xdr:spPr>
        <a:xfrm>
          <a:off x="7810500" y="6893719"/>
          <a:ext cx="3607594" cy="2500312"/>
        </a:xfrm>
        <a:prstGeom prst="rect">
          <a:avLst/>
        </a:prstGeom>
        <a:ln>
          <a:noFill/>
        </a:ln>
        <a:effectLst>
          <a:softEdge rad="112500"/>
        </a:effec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346364</xdr:colOff>
      <xdr:row>74</xdr:row>
      <xdr:rowOff>57151</xdr:rowOff>
    </xdr:from>
    <xdr:to>
      <xdr:col>1</xdr:col>
      <xdr:colOff>768982</xdr:colOff>
      <xdr:row>74</xdr:row>
      <xdr:rowOff>484909</xdr:rowOff>
    </xdr:to>
    <xdr:pic>
      <xdr:nvPicPr>
        <xdr:cNvPr id="2" name="Picture 1" descr="coat of arms.bmp"/>
        <xdr:cNvPicPr/>
      </xdr:nvPicPr>
      <xdr:blipFill>
        <a:blip xmlns:r="http://schemas.openxmlformats.org/officeDocument/2006/relationships" r:embed="rId1" cstate="print"/>
        <a:stretch>
          <a:fillRect/>
        </a:stretch>
      </xdr:blipFill>
      <xdr:spPr>
        <a:xfrm>
          <a:off x="432955" y="16630651"/>
          <a:ext cx="422618" cy="427758"/>
        </a:xfrm>
        <a:prstGeom prst="rect">
          <a:avLst/>
        </a:prstGeom>
      </xdr:spPr>
    </xdr:pic>
    <xdr:clientData/>
  </xdr:twoCellAnchor>
  <xdr:twoCellAnchor editAs="oneCell">
    <xdr:from>
      <xdr:col>1</xdr:col>
      <xdr:colOff>877371</xdr:colOff>
      <xdr:row>74</xdr:row>
      <xdr:rowOff>70089</xdr:rowOff>
    </xdr:from>
    <xdr:to>
      <xdr:col>1</xdr:col>
      <xdr:colOff>1827444</xdr:colOff>
      <xdr:row>74</xdr:row>
      <xdr:rowOff>484909</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963962" y="16643589"/>
          <a:ext cx="950073" cy="414820"/>
        </a:xfrm>
        <a:prstGeom prst="rect">
          <a:avLst/>
        </a:prstGeom>
        <a:noFill/>
        <a:ln w="9525">
          <a:noFill/>
          <a:miter lim="800000"/>
          <a:headEnd/>
          <a:tailEnd/>
        </a:ln>
      </xdr:spPr>
    </xdr:pic>
    <xdr:clientData/>
  </xdr:twoCellAnchor>
  <xdr:twoCellAnchor>
    <xdr:from>
      <xdr:col>7</xdr:col>
      <xdr:colOff>309253</xdr:colOff>
      <xdr:row>2</xdr:row>
      <xdr:rowOff>185552</xdr:rowOff>
    </xdr:from>
    <xdr:to>
      <xdr:col>22</xdr:col>
      <xdr:colOff>103909</xdr:colOff>
      <xdr:row>46</xdr:row>
      <xdr:rowOff>173182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954974</xdr:colOff>
      <xdr:row>51</xdr:row>
      <xdr:rowOff>81642</xdr:rowOff>
    </xdr:from>
    <xdr:to>
      <xdr:col>20</xdr:col>
      <xdr:colOff>588818</xdr:colOff>
      <xdr:row>72</xdr:row>
      <xdr:rowOff>163285</xdr:rowOff>
    </xdr:to>
    <xdr:graphicFrame macro="">
      <xdr:nvGraphicFramePr>
        <xdr:cNvPr id="9" name="Diagram 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1279981" cy="36195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xdr:col>
      <xdr:colOff>4763</xdr:colOff>
      <xdr:row>4</xdr:row>
      <xdr:rowOff>71438</xdr:rowOff>
    </xdr:from>
    <xdr:to>
      <xdr:col>6</xdr:col>
      <xdr:colOff>511968</xdr:colOff>
      <xdr:row>11</xdr:row>
      <xdr:rowOff>130969</xdr:rowOff>
    </xdr:to>
    <xdr:sp macro="" textlink="">
      <xdr:nvSpPr>
        <xdr:cNvPr id="3" name="AutoShape 7"/>
        <xdr:cNvSpPr>
          <a:spLocks noChangeArrowheads="1"/>
        </xdr:cNvSpPr>
      </xdr:nvSpPr>
      <xdr:spPr bwMode="auto">
        <a:xfrm>
          <a:off x="588169" y="797719"/>
          <a:ext cx="3424237" cy="1321594"/>
        </a:xfrm>
        <a:prstGeom prst="cloudCallout">
          <a:avLst>
            <a:gd name="adj1" fmla="val -48134"/>
            <a:gd name="adj2" fmla="val -5465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8.  Do we have plans and projects in place to address the water services issues and requirements?</a:t>
          </a:r>
          <a:r>
            <a:rPr lang="en-ZA" sz="12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392905</xdr:colOff>
      <xdr:row>6</xdr:row>
      <xdr:rowOff>88106</xdr:rowOff>
    </xdr:from>
    <xdr:to>
      <xdr:col>9</xdr:col>
      <xdr:colOff>816769</xdr:colOff>
      <xdr:row>6</xdr:row>
      <xdr:rowOff>88106</xdr:rowOff>
    </xdr:to>
    <xdr:cxnSp macro="">
      <xdr:nvCxnSpPr>
        <xdr:cNvPr id="4" name="AutoShape 15"/>
        <xdr:cNvCxnSpPr>
          <a:cxnSpLocks noChangeShapeType="1"/>
        </xdr:cNvCxnSpPr>
      </xdr:nvCxnSpPr>
      <xdr:spPr bwMode="auto">
        <a:xfrm flipV="1">
          <a:off x="3879055" y="1183481"/>
          <a:ext cx="1928814"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305705</xdr:colOff>
      <xdr:row>45</xdr:row>
      <xdr:rowOff>35720</xdr:rowOff>
    </xdr:from>
    <xdr:to>
      <xdr:col>0</xdr:col>
      <xdr:colOff>559594</xdr:colOff>
      <xdr:row>46</xdr:row>
      <xdr:rowOff>154781</xdr:rowOff>
    </xdr:to>
    <xdr:pic>
      <xdr:nvPicPr>
        <xdr:cNvPr id="5" name="Picture 4" descr="coat of arms.bmp"/>
        <xdr:cNvPicPr/>
      </xdr:nvPicPr>
      <xdr:blipFill>
        <a:blip xmlns:r="http://schemas.openxmlformats.org/officeDocument/2006/relationships" r:embed="rId1" cstate="print"/>
        <a:stretch>
          <a:fillRect/>
        </a:stretch>
      </xdr:blipFill>
      <xdr:spPr>
        <a:xfrm>
          <a:off x="305705" y="8808245"/>
          <a:ext cx="253889" cy="300036"/>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83344</xdr:rowOff>
    </xdr:to>
    <xdr:pic>
      <xdr:nvPicPr>
        <xdr:cNvPr id="6" name="Picture 5" descr="SALGA.jpg"/>
        <xdr:cNvPicPr/>
      </xdr:nvPicPr>
      <xdr:blipFill>
        <a:blip xmlns:r="http://schemas.openxmlformats.org/officeDocument/2006/relationships" r:embed="rId2" cstate="print"/>
        <a:stretch>
          <a:fillRect/>
        </a:stretch>
      </xdr:blipFill>
      <xdr:spPr>
        <a:xfrm>
          <a:off x="626178" y="8843963"/>
          <a:ext cx="547777" cy="192881"/>
        </a:xfrm>
        <a:prstGeom prst="rect">
          <a:avLst/>
        </a:prstGeom>
      </xdr:spPr>
    </xdr:pic>
    <xdr:clientData/>
  </xdr:twoCellAnchor>
  <xdr:twoCellAnchor>
    <xdr:from>
      <xdr:col>17</xdr:col>
      <xdr:colOff>588168</xdr:colOff>
      <xdr:row>0</xdr:row>
      <xdr:rowOff>123825</xdr:rowOff>
    </xdr:from>
    <xdr:to>
      <xdr:col>19</xdr:col>
      <xdr:colOff>166266</xdr:colOff>
      <xdr:row>1</xdr:row>
      <xdr:rowOff>168648</xdr:rowOff>
    </xdr:to>
    <xdr:sp macro="" textlink="">
      <xdr:nvSpPr>
        <xdr:cNvPr id="7" name="Rectangle 6"/>
        <xdr:cNvSpPr/>
      </xdr:nvSpPr>
      <xdr:spPr>
        <a:xfrm>
          <a:off x="10456068" y="123825"/>
          <a:ext cx="749673" cy="225798"/>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VIII</a:t>
          </a:r>
        </a:p>
      </xdr:txBody>
    </xdr:sp>
    <xdr:clientData/>
  </xdr:twoCellAnchor>
  <xdr:twoCellAnchor>
    <xdr:from>
      <xdr:col>15</xdr:col>
      <xdr:colOff>71438</xdr:colOff>
      <xdr:row>4</xdr:row>
      <xdr:rowOff>23815</xdr:rowOff>
    </xdr:from>
    <xdr:to>
      <xdr:col>15</xdr:col>
      <xdr:colOff>416720</xdr:colOff>
      <xdr:row>6</xdr:row>
      <xdr:rowOff>4</xdr:rowOff>
    </xdr:to>
    <xdr:sp macro="" textlink="">
      <xdr:nvSpPr>
        <xdr:cNvPr id="8" name="AutoShape 9"/>
        <xdr:cNvSpPr>
          <a:spLocks noChangeArrowheads="1"/>
        </xdr:cNvSpPr>
      </xdr:nvSpPr>
      <xdr:spPr bwMode="auto">
        <a:xfrm rot="5400000">
          <a:off x="8790384" y="753669"/>
          <a:ext cx="338139" cy="345282"/>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3956506" cy="357188"/>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editAs="oneCell">
    <xdr:from>
      <xdr:col>0</xdr:col>
      <xdr:colOff>305705</xdr:colOff>
      <xdr:row>45</xdr:row>
      <xdr:rowOff>35720</xdr:rowOff>
    </xdr:from>
    <xdr:to>
      <xdr:col>0</xdr:col>
      <xdr:colOff>559594</xdr:colOff>
      <xdr:row>46</xdr:row>
      <xdr:rowOff>154780</xdr:rowOff>
    </xdr:to>
    <xdr:pic>
      <xdr:nvPicPr>
        <xdr:cNvPr id="12" name="Picture 11" descr="coat of arms.bmp"/>
        <xdr:cNvPicPr/>
      </xdr:nvPicPr>
      <xdr:blipFill>
        <a:blip xmlns:r="http://schemas.openxmlformats.org/officeDocument/2006/relationships" r:embed="rId1" cstate="print"/>
        <a:stretch>
          <a:fillRect/>
        </a:stretch>
      </xdr:blipFill>
      <xdr:spPr>
        <a:xfrm>
          <a:off x="305705" y="8739189"/>
          <a:ext cx="253889" cy="297655"/>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83343</xdr:rowOff>
    </xdr:to>
    <xdr:pic>
      <xdr:nvPicPr>
        <xdr:cNvPr id="13" name="Picture 12" descr="SALGA.jpg"/>
        <xdr:cNvPicPr/>
      </xdr:nvPicPr>
      <xdr:blipFill>
        <a:blip xmlns:r="http://schemas.openxmlformats.org/officeDocument/2006/relationships" r:embed="rId2" cstate="print"/>
        <a:stretch>
          <a:fillRect/>
        </a:stretch>
      </xdr:blipFill>
      <xdr:spPr>
        <a:xfrm>
          <a:off x="628559" y="8774907"/>
          <a:ext cx="550159" cy="190500"/>
        </a:xfrm>
        <a:prstGeom prst="rect">
          <a:avLst/>
        </a:prstGeom>
      </xdr:spPr>
    </xdr:pic>
    <xdr:clientData/>
  </xdr:twoCellAnchor>
  <xdr:twoCellAnchor>
    <xdr:from>
      <xdr:col>18</xdr:col>
      <xdr:colOff>40760</xdr:colOff>
      <xdr:row>0</xdr:row>
      <xdr:rowOff>101413</xdr:rowOff>
    </xdr:from>
    <xdr:to>
      <xdr:col>19</xdr:col>
      <xdr:colOff>211089</xdr:colOff>
      <xdr:row>1</xdr:row>
      <xdr:rowOff>146236</xdr:rowOff>
    </xdr:to>
    <xdr:sp macro="" textlink="">
      <xdr:nvSpPr>
        <xdr:cNvPr id="14" name="Rectangle 13"/>
        <xdr:cNvSpPr/>
      </xdr:nvSpPr>
      <xdr:spPr>
        <a:xfrm>
          <a:off x="10529466" y="101413"/>
          <a:ext cx="753035" cy="224117"/>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bwMode="auto">
        <a:noFill/>
        <a:ln w="9525">
          <a:solidFill>
            <a:srgbClr val="365F91"/>
          </a:solidFill>
          <a:round/>
          <a:headEnd/>
          <a:tailEnd type="triangle" w="med" len="med"/>
        </a:ln>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mailto:koalanek@masilo.co.za" TargetMode="External"/><Relationship Id="rId3" Type="http://schemas.openxmlformats.org/officeDocument/2006/relationships/hyperlink" Target="mailto:mpakane@masilo.co.za" TargetMode="External"/><Relationship Id="rId7" Type="http://schemas.openxmlformats.org/officeDocument/2006/relationships/hyperlink" Target="mailto:itumelegt@masilo.co.za" TargetMode="External"/><Relationship Id="rId2" Type="http://schemas.openxmlformats.org/officeDocument/2006/relationships/hyperlink" Target="mailto:alet@pula.co.za" TargetMode="External"/><Relationship Id="rId1" Type="http://schemas.openxmlformats.org/officeDocument/2006/relationships/hyperlink" Target="mailto:alet@pula.co.za" TargetMode="External"/><Relationship Id="rId6" Type="http://schemas.openxmlformats.org/officeDocument/2006/relationships/hyperlink" Target="mailto:evelinem@masilo.co.za" TargetMode="External"/><Relationship Id="rId11" Type="http://schemas.openxmlformats.org/officeDocument/2006/relationships/drawing" Target="../drawings/drawing14.xml"/><Relationship Id="rId5" Type="http://schemas.openxmlformats.org/officeDocument/2006/relationships/hyperlink" Target="mailto:maja@masilo.co.za" TargetMode="External"/><Relationship Id="rId10" Type="http://schemas.openxmlformats.org/officeDocument/2006/relationships/printerSettings" Target="../printerSettings/printerSettings14.bin"/><Relationship Id="rId4" Type="http://schemas.openxmlformats.org/officeDocument/2006/relationships/hyperlink" Target="mailto:kabelok@masilo.co.za" TargetMode="External"/><Relationship Id="rId9" Type="http://schemas.openxmlformats.org/officeDocument/2006/relationships/hyperlink" Target="mailto:excinia@masilo.co.za"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31:A35"/>
  <sheetViews>
    <sheetView view="pageBreakPreview" zoomScale="80" zoomScaleNormal="85" zoomScaleSheetLayoutView="80" workbookViewId="0">
      <selection activeCell="A5" sqref="A5"/>
    </sheetView>
  </sheetViews>
  <sheetFormatPr defaultRowHeight="15"/>
  <sheetData>
    <row r="31" spans="1:1">
      <c r="A31" s="58"/>
    </row>
    <row r="35" spans="1:1">
      <c r="A35" s="196" t="s">
        <v>1189</v>
      </c>
    </row>
  </sheetData>
  <pageMargins left="0.27559055118110237" right="0.27559055118110237" top="0.31496062992125984" bottom="0.35433070866141736"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4:O37"/>
  <sheetViews>
    <sheetView view="pageBreakPreview" zoomScale="80" zoomScaleNormal="130" zoomScaleSheetLayoutView="80" workbookViewId="0">
      <selection activeCell="F4" sqref="F4:G4"/>
    </sheetView>
  </sheetViews>
  <sheetFormatPr defaultRowHeight="14.25"/>
  <cols>
    <col min="1" max="16384" width="9.140625" style="69"/>
  </cols>
  <sheetData>
    <row r="4" spans="1:15" ht="15">
      <c r="A4" s="193" t="str">
        <f>Page3!A4</f>
        <v>MOHOKARE LOCAL MUNICIPALITY</v>
      </c>
      <c r="F4" s="1082" t="s">
        <v>1527</v>
      </c>
      <c r="G4" s="215"/>
    </row>
    <row r="10" spans="1:15" ht="11.25" customHeight="1">
      <c r="M10" s="194"/>
      <c r="N10" s="194"/>
    </row>
    <row r="11" spans="1:15" ht="6.75" customHeight="1">
      <c r="M11" s="194"/>
      <c r="N11" s="194"/>
    </row>
    <row r="12" spans="1:15">
      <c r="A12" s="2057" t="s">
        <v>1263</v>
      </c>
      <c r="B12" s="2058"/>
      <c r="C12" s="2058"/>
      <c r="D12" s="2058"/>
      <c r="E12" s="2058"/>
      <c r="F12" s="2058"/>
      <c r="G12" s="2058"/>
      <c r="H12" s="2058"/>
      <c r="I12" s="2058"/>
      <c r="J12" s="2058"/>
      <c r="K12" s="2058"/>
      <c r="L12" s="2058"/>
      <c r="M12" s="2058"/>
      <c r="N12" s="2058"/>
      <c r="O12" s="2059"/>
    </row>
    <row r="13" spans="1:15">
      <c r="A13" s="2060"/>
      <c r="B13" s="2061"/>
      <c r="C13" s="2061"/>
      <c r="D13" s="2061"/>
      <c r="E13" s="2061"/>
      <c r="F13" s="2061"/>
      <c r="G13" s="2061"/>
      <c r="H13" s="2061"/>
      <c r="I13" s="2061"/>
      <c r="J13" s="2061"/>
      <c r="K13" s="2061"/>
      <c r="L13" s="2061"/>
      <c r="M13" s="2061"/>
      <c r="N13" s="2061"/>
      <c r="O13" s="2062"/>
    </row>
    <row r="14" spans="1:15">
      <c r="A14" s="2060"/>
      <c r="B14" s="2061"/>
      <c r="C14" s="2061"/>
      <c r="D14" s="2061"/>
      <c r="E14" s="2061"/>
      <c r="F14" s="2061"/>
      <c r="G14" s="2061"/>
      <c r="H14" s="2061"/>
      <c r="I14" s="2061"/>
      <c r="J14" s="2061"/>
      <c r="K14" s="2061"/>
      <c r="L14" s="2061"/>
      <c r="M14" s="2061"/>
      <c r="N14" s="2061"/>
      <c r="O14" s="2062"/>
    </row>
    <row r="15" spans="1:15">
      <c r="A15" s="2063"/>
      <c r="B15" s="2064"/>
      <c r="C15" s="2064"/>
      <c r="D15" s="2064"/>
      <c r="E15" s="2064"/>
      <c r="F15" s="2064"/>
      <c r="G15" s="2064"/>
      <c r="H15" s="2064"/>
      <c r="I15" s="2064"/>
      <c r="J15" s="2064"/>
      <c r="K15" s="2064"/>
      <c r="L15" s="2064"/>
      <c r="M15" s="2064"/>
      <c r="N15" s="2064"/>
      <c r="O15" s="2065"/>
    </row>
    <row r="16" spans="1:15">
      <c r="M16" s="194"/>
      <c r="N16" s="194"/>
    </row>
    <row r="17" spans="1:15">
      <c r="M17" s="194"/>
      <c r="N17" s="194"/>
    </row>
    <row r="18" spans="1:15" ht="15" customHeight="1">
      <c r="A18" s="195"/>
      <c r="M18" s="194"/>
      <c r="N18" s="194"/>
    </row>
    <row r="19" spans="1:15">
      <c r="A19" s="2057" t="s">
        <v>1264</v>
      </c>
      <c r="B19" s="2058"/>
      <c r="C19" s="2058"/>
      <c r="D19" s="2058"/>
      <c r="E19" s="2058"/>
      <c r="F19" s="2058"/>
      <c r="G19" s="2058"/>
      <c r="H19" s="2058"/>
      <c r="I19" s="2058"/>
      <c r="J19" s="2058"/>
      <c r="K19" s="2058"/>
      <c r="L19" s="2058"/>
      <c r="M19" s="2058"/>
      <c r="N19" s="2058"/>
      <c r="O19" s="2059"/>
    </row>
    <row r="20" spans="1:15">
      <c r="A20" s="2060"/>
      <c r="B20" s="2061"/>
      <c r="C20" s="2061"/>
      <c r="D20" s="2061"/>
      <c r="E20" s="2061"/>
      <c r="F20" s="2061"/>
      <c r="G20" s="2061"/>
      <c r="H20" s="2061"/>
      <c r="I20" s="2061"/>
      <c r="J20" s="2061"/>
      <c r="K20" s="2061"/>
      <c r="L20" s="2061"/>
      <c r="M20" s="2061"/>
      <c r="N20" s="2061"/>
      <c r="O20" s="2062"/>
    </row>
    <row r="21" spans="1:15">
      <c r="A21" s="2060"/>
      <c r="B21" s="2061"/>
      <c r="C21" s="2061"/>
      <c r="D21" s="2061"/>
      <c r="E21" s="2061"/>
      <c r="F21" s="2061"/>
      <c r="G21" s="2061"/>
      <c r="H21" s="2061"/>
      <c r="I21" s="2061"/>
      <c r="J21" s="2061"/>
      <c r="K21" s="2061"/>
      <c r="L21" s="2061"/>
      <c r="M21" s="2061"/>
      <c r="N21" s="2061"/>
      <c r="O21" s="2062"/>
    </row>
    <row r="22" spans="1:15">
      <c r="A22" s="2063"/>
      <c r="B22" s="2064"/>
      <c r="C22" s="2064"/>
      <c r="D22" s="2064"/>
      <c r="E22" s="2064"/>
      <c r="F22" s="2064"/>
      <c r="G22" s="2064"/>
      <c r="H22" s="2064"/>
      <c r="I22" s="2064"/>
      <c r="J22" s="2064"/>
      <c r="K22" s="2064"/>
      <c r="L22" s="2064"/>
      <c r="M22" s="2064"/>
      <c r="N22" s="2064"/>
      <c r="O22" s="2065"/>
    </row>
    <row r="23" spans="1:15">
      <c r="M23" s="194"/>
      <c r="N23" s="194"/>
    </row>
    <row r="24" spans="1:15">
      <c r="M24" s="194"/>
      <c r="N24" s="194"/>
    </row>
    <row r="25" spans="1:15">
      <c r="M25" s="194"/>
      <c r="N25" s="194"/>
    </row>
    <row r="26" spans="1:15">
      <c r="A26" s="2057" t="s">
        <v>1265</v>
      </c>
      <c r="B26" s="2058"/>
      <c r="C26" s="2058"/>
      <c r="D26" s="2058"/>
      <c r="E26" s="2058"/>
      <c r="F26" s="2058"/>
      <c r="G26" s="2058"/>
      <c r="H26" s="2058"/>
      <c r="I26" s="2058"/>
      <c r="J26" s="2058"/>
      <c r="K26" s="2058"/>
      <c r="L26" s="2058"/>
      <c r="M26" s="2058"/>
      <c r="N26" s="2058"/>
      <c r="O26" s="2059"/>
    </row>
    <row r="27" spans="1:15">
      <c r="A27" s="2060"/>
      <c r="B27" s="2061"/>
      <c r="C27" s="2061"/>
      <c r="D27" s="2061"/>
      <c r="E27" s="2061"/>
      <c r="F27" s="2061"/>
      <c r="G27" s="2061"/>
      <c r="H27" s="2061"/>
      <c r="I27" s="2061"/>
      <c r="J27" s="2061"/>
      <c r="K27" s="2061"/>
      <c r="L27" s="2061"/>
      <c r="M27" s="2061"/>
      <c r="N27" s="2061"/>
      <c r="O27" s="2062"/>
    </row>
    <row r="28" spans="1:15">
      <c r="A28" s="2060"/>
      <c r="B28" s="2061"/>
      <c r="C28" s="2061"/>
      <c r="D28" s="2061"/>
      <c r="E28" s="2061"/>
      <c r="F28" s="2061"/>
      <c r="G28" s="2061"/>
      <c r="H28" s="2061"/>
      <c r="I28" s="2061"/>
      <c r="J28" s="2061"/>
      <c r="K28" s="2061"/>
      <c r="L28" s="2061"/>
      <c r="M28" s="2061"/>
      <c r="N28" s="2061"/>
      <c r="O28" s="2062"/>
    </row>
    <row r="29" spans="1:15">
      <c r="A29" s="2063"/>
      <c r="B29" s="2064"/>
      <c r="C29" s="2064"/>
      <c r="D29" s="2064"/>
      <c r="E29" s="2064"/>
      <c r="F29" s="2064"/>
      <c r="G29" s="2064"/>
      <c r="H29" s="2064"/>
      <c r="I29" s="2064"/>
      <c r="J29" s="2064"/>
      <c r="K29" s="2064"/>
      <c r="L29" s="2064"/>
      <c r="M29" s="2064"/>
      <c r="N29" s="2064"/>
      <c r="O29" s="2065"/>
    </row>
    <row r="30" spans="1:15">
      <c r="M30" s="194"/>
      <c r="N30" s="194"/>
    </row>
    <row r="31" spans="1:15">
      <c r="M31" s="194"/>
      <c r="N31" s="194"/>
    </row>
    <row r="32" spans="1:15">
      <c r="M32" s="194"/>
      <c r="N32" s="194"/>
    </row>
    <row r="33" spans="1:15">
      <c r="A33" s="2066"/>
      <c r="B33" s="2067"/>
      <c r="C33" s="2067"/>
      <c r="D33" s="2067"/>
      <c r="E33" s="2067"/>
      <c r="F33" s="2067"/>
      <c r="G33" s="2067"/>
      <c r="H33" s="2067"/>
      <c r="I33" s="2067"/>
      <c r="J33" s="2067"/>
      <c r="K33" s="2067"/>
      <c r="L33" s="2067"/>
      <c r="M33" s="2067"/>
      <c r="N33" s="2067"/>
      <c r="O33" s="2068"/>
    </row>
    <row r="34" spans="1:15">
      <c r="A34" s="2069"/>
      <c r="B34" s="2070"/>
      <c r="C34" s="2070"/>
      <c r="D34" s="2070"/>
      <c r="E34" s="2070"/>
      <c r="F34" s="2070"/>
      <c r="G34" s="2070"/>
      <c r="H34" s="2070"/>
      <c r="I34" s="2070"/>
      <c r="J34" s="2070"/>
      <c r="K34" s="2070"/>
      <c r="L34" s="2070"/>
      <c r="M34" s="2070"/>
      <c r="N34" s="2070"/>
      <c r="O34" s="2071"/>
    </row>
    <row r="35" spans="1:15">
      <c r="A35" s="2069"/>
      <c r="B35" s="2070"/>
      <c r="C35" s="2070"/>
      <c r="D35" s="2070"/>
      <c r="E35" s="2070"/>
      <c r="F35" s="2070"/>
      <c r="G35" s="2070"/>
      <c r="H35" s="2070"/>
      <c r="I35" s="2070"/>
      <c r="J35" s="2070"/>
      <c r="K35" s="2070"/>
      <c r="L35" s="2070"/>
      <c r="M35" s="2070"/>
      <c r="N35" s="2070"/>
      <c r="O35" s="2071"/>
    </row>
    <row r="36" spans="1:15">
      <c r="A36" s="2072"/>
      <c r="B36" s="2073"/>
      <c r="C36" s="2073"/>
      <c r="D36" s="2073"/>
      <c r="E36" s="2073"/>
      <c r="F36" s="2073"/>
      <c r="G36" s="2073"/>
      <c r="H36" s="2073"/>
      <c r="I36" s="2073"/>
      <c r="J36" s="2073"/>
      <c r="K36" s="2073"/>
      <c r="L36" s="2073"/>
      <c r="M36" s="2073"/>
      <c r="N36" s="2073"/>
      <c r="O36" s="2074"/>
    </row>
    <row r="37" spans="1:15">
      <c r="M37" s="194"/>
      <c r="N37" s="194"/>
    </row>
  </sheetData>
  <mergeCells count="4">
    <mergeCell ref="A12:O15"/>
    <mergeCell ref="A19:O22"/>
    <mergeCell ref="A26:O29"/>
    <mergeCell ref="A33:O36"/>
  </mergeCells>
  <pageMargins left="0.27559055118110237" right="0.23622047244094491" top="0.43307086614173229" bottom="0.43307086614173229"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3:O42"/>
  <sheetViews>
    <sheetView view="pageBreakPreview" zoomScale="80" zoomScaleNormal="130" zoomScaleSheetLayoutView="80" workbookViewId="0">
      <selection activeCell="F4" sqref="F4:G4"/>
    </sheetView>
  </sheetViews>
  <sheetFormatPr defaultRowHeight="15"/>
  <cols>
    <col min="1" max="16384" width="9.140625" style="63"/>
  </cols>
  <sheetData>
    <row r="3" spans="1:15">
      <c r="E3" s="69"/>
      <c r="F3" s="69"/>
    </row>
    <row r="4" spans="1:15">
      <c r="A4" s="193" t="str">
        <f>Page3!A4</f>
        <v>MOHOKARE LOCAL MUNICIPALITY</v>
      </c>
      <c r="B4" s="69"/>
      <c r="C4" s="69"/>
      <c r="D4" s="69"/>
      <c r="E4" s="69"/>
      <c r="F4" s="1082" t="s">
        <v>1527</v>
      </c>
      <c r="G4" s="215"/>
      <c r="H4" s="69"/>
    </row>
    <row r="10" spans="1:15" ht="12.75" customHeight="1">
      <c r="M10" s="38"/>
      <c r="N10" s="38"/>
    </row>
    <row r="11" spans="1:15">
      <c r="A11" s="2075" t="s">
        <v>1318</v>
      </c>
      <c r="B11" s="2076"/>
      <c r="C11" s="2076"/>
      <c r="D11" s="2076"/>
      <c r="E11" s="2076"/>
      <c r="F11" s="2076"/>
      <c r="G11" s="2076"/>
      <c r="H11" s="2076"/>
      <c r="I11" s="2076"/>
      <c r="J11" s="2076"/>
      <c r="K11" s="2076"/>
      <c r="L11" s="2076"/>
      <c r="M11" s="2076"/>
      <c r="N11" s="2076"/>
      <c r="O11" s="2077"/>
    </row>
    <row r="12" spans="1:15">
      <c r="A12" s="2078"/>
      <c r="B12" s="2079"/>
      <c r="C12" s="2079"/>
      <c r="D12" s="2079"/>
      <c r="E12" s="2079"/>
      <c r="F12" s="2079"/>
      <c r="G12" s="2079"/>
      <c r="H12" s="2079"/>
      <c r="I12" s="2079"/>
      <c r="J12" s="2079"/>
      <c r="K12" s="2079"/>
      <c r="L12" s="2079"/>
      <c r="M12" s="2079"/>
      <c r="N12" s="2079"/>
      <c r="O12" s="2080"/>
    </row>
    <row r="13" spans="1:15">
      <c r="A13" s="2078"/>
      <c r="B13" s="2079"/>
      <c r="C13" s="2079"/>
      <c r="D13" s="2079"/>
      <c r="E13" s="2079"/>
      <c r="F13" s="2079"/>
      <c r="G13" s="2079"/>
      <c r="H13" s="2079"/>
      <c r="I13" s="2079"/>
      <c r="J13" s="2079"/>
      <c r="K13" s="2079"/>
      <c r="L13" s="2079"/>
      <c r="M13" s="2079"/>
      <c r="N13" s="2079"/>
      <c r="O13" s="2080"/>
    </row>
    <row r="14" spans="1:15">
      <c r="A14" s="2081"/>
      <c r="B14" s="2082"/>
      <c r="C14" s="2082"/>
      <c r="D14" s="2082"/>
      <c r="E14" s="2082"/>
      <c r="F14" s="2082"/>
      <c r="G14" s="2082"/>
      <c r="H14" s="2082"/>
      <c r="I14" s="2082"/>
      <c r="J14" s="2082"/>
      <c r="K14" s="2082"/>
      <c r="L14" s="2082"/>
      <c r="M14" s="2082"/>
      <c r="N14" s="2082"/>
      <c r="O14" s="2083"/>
    </row>
    <row r="15" spans="1:15">
      <c r="M15" s="38"/>
      <c r="N15" s="38"/>
    </row>
    <row r="16" spans="1:15">
      <c r="M16" s="38"/>
      <c r="N16" s="38"/>
    </row>
    <row r="17" spans="1:15" ht="12" customHeight="1">
      <c r="M17" s="38"/>
      <c r="N17" s="38"/>
    </row>
    <row r="18" spans="1:15">
      <c r="A18" s="2084" t="s">
        <v>1266</v>
      </c>
      <c r="B18" s="2085"/>
      <c r="C18" s="2085"/>
      <c r="D18" s="2085"/>
      <c r="E18" s="2085"/>
      <c r="F18" s="2085"/>
      <c r="G18" s="2085"/>
      <c r="H18" s="2085"/>
      <c r="I18" s="2085"/>
      <c r="J18" s="2085"/>
      <c r="K18" s="2085"/>
      <c r="L18" s="2085"/>
      <c r="M18" s="2085"/>
      <c r="N18" s="2085"/>
      <c r="O18" s="2086"/>
    </row>
    <row r="19" spans="1:15">
      <c r="A19" s="2087"/>
      <c r="B19" s="2088"/>
      <c r="C19" s="2088"/>
      <c r="D19" s="2088"/>
      <c r="E19" s="2088"/>
      <c r="F19" s="2088"/>
      <c r="G19" s="2088"/>
      <c r="H19" s="2088"/>
      <c r="I19" s="2088"/>
      <c r="J19" s="2088"/>
      <c r="K19" s="2088"/>
      <c r="L19" s="2088"/>
      <c r="M19" s="2088"/>
      <c r="N19" s="2088"/>
      <c r="O19" s="2089"/>
    </row>
    <row r="20" spans="1:15">
      <c r="A20" s="2087"/>
      <c r="B20" s="2088"/>
      <c r="C20" s="2088"/>
      <c r="D20" s="2088"/>
      <c r="E20" s="2088"/>
      <c r="F20" s="2088"/>
      <c r="G20" s="2088"/>
      <c r="H20" s="2088"/>
      <c r="I20" s="2088"/>
      <c r="J20" s="2088"/>
      <c r="K20" s="2088"/>
      <c r="L20" s="2088"/>
      <c r="M20" s="2088"/>
      <c r="N20" s="2088"/>
      <c r="O20" s="2089"/>
    </row>
    <row r="21" spans="1:15">
      <c r="A21" s="2090"/>
      <c r="B21" s="2091"/>
      <c r="C21" s="2091"/>
      <c r="D21" s="2091"/>
      <c r="E21" s="2091"/>
      <c r="F21" s="2091"/>
      <c r="G21" s="2091"/>
      <c r="H21" s="2091"/>
      <c r="I21" s="2091"/>
      <c r="J21" s="2091"/>
      <c r="K21" s="2091"/>
      <c r="L21" s="2091"/>
      <c r="M21" s="2091"/>
      <c r="N21" s="2091"/>
      <c r="O21" s="2092"/>
    </row>
    <row r="22" spans="1:15">
      <c r="M22" s="38"/>
      <c r="N22" s="38"/>
    </row>
    <row r="23" spans="1:15">
      <c r="M23" s="38"/>
      <c r="N23" s="38"/>
    </row>
    <row r="24" spans="1:15" ht="7.5" customHeight="1">
      <c r="M24" s="38"/>
      <c r="N24" s="38"/>
    </row>
    <row r="25" spans="1:15">
      <c r="A25" s="2057" t="s">
        <v>1267</v>
      </c>
      <c r="B25" s="2058"/>
      <c r="C25" s="2058"/>
      <c r="D25" s="2058"/>
      <c r="E25" s="2058"/>
      <c r="F25" s="2058"/>
      <c r="G25" s="2058"/>
      <c r="H25" s="2058"/>
      <c r="I25" s="2058"/>
      <c r="J25" s="2058"/>
      <c r="K25" s="2058"/>
      <c r="L25" s="2058"/>
      <c r="M25" s="2058"/>
      <c r="N25" s="2058"/>
      <c r="O25" s="2059"/>
    </row>
    <row r="26" spans="1:15">
      <c r="A26" s="2060"/>
      <c r="B26" s="2061"/>
      <c r="C26" s="2061"/>
      <c r="D26" s="2061"/>
      <c r="E26" s="2061"/>
      <c r="F26" s="2061"/>
      <c r="G26" s="2061"/>
      <c r="H26" s="2061"/>
      <c r="I26" s="2061"/>
      <c r="J26" s="2061"/>
      <c r="K26" s="2061"/>
      <c r="L26" s="2061"/>
      <c r="M26" s="2061"/>
      <c r="N26" s="2061"/>
      <c r="O26" s="2062"/>
    </row>
    <row r="27" spans="1:15">
      <c r="A27" s="2060"/>
      <c r="B27" s="2061"/>
      <c r="C27" s="2061"/>
      <c r="D27" s="2061"/>
      <c r="E27" s="2061"/>
      <c r="F27" s="2061"/>
      <c r="G27" s="2061"/>
      <c r="H27" s="2061"/>
      <c r="I27" s="2061"/>
      <c r="J27" s="2061"/>
      <c r="K27" s="2061"/>
      <c r="L27" s="2061"/>
      <c r="M27" s="2061"/>
      <c r="N27" s="2061"/>
      <c r="O27" s="2062"/>
    </row>
    <row r="28" spans="1:15">
      <c r="A28" s="2063"/>
      <c r="B28" s="2064"/>
      <c r="C28" s="2064"/>
      <c r="D28" s="2064"/>
      <c r="E28" s="2064"/>
      <c r="F28" s="2064"/>
      <c r="G28" s="2064"/>
      <c r="H28" s="2064"/>
      <c r="I28" s="2064"/>
      <c r="J28" s="2064"/>
      <c r="K28" s="2064"/>
      <c r="L28" s="2064"/>
      <c r="M28" s="2064"/>
      <c r="N28" s="2064"/>
      <c r="O28" s="2065"/>
    </row>
    <row r="29" spans="1:15">
      <c r="M29" s="38"/>
      <c r="N29" s="38"/>
    </row>
    <row r="30" spans="1:15">
      <c r="M30" s="38"/>
      <c r="N30" s="38"/>
    </row>
    <row r="31" spans="1:15" ht="9" customHeight="1">
      <c r="M31" s="38"/>
      <c r="N31" s="38"/>
    </row>
    <row r="32" spans="1:15">
      <c r="A32" s="2057"/>
      <c r="B32" s="2058"/>
      <c r="C32" s="2058"/>
      <c r="D32" s="2058"/>
      <c r="E32" s="2058"/>
      <c r="F32" s="2058"/>
      <c r="G32" s="2058"/>
      <c r="H32" s="2058"/>
      <c r="I32" s="2058"/>
      <c r="J32" s="2058"/>
      <c r="K32" s="2058"/>
      <c r="L32" s="2058"/>
      <c r="M32" s="2058"/>
      <c r="N32" s="2058"/>
      <c r="O32" s="2059"/>
    </row>
    <row r="33" spans="1:15">
      <c r="A33" s="2060"/>
      <c r="B33" s="2061"/>
      <c r="C33" s="2061"/>
      <c r="D33" s="2061"/>
      <c r="E33" s="2061"/>
      <c r="F33" s="2061"/>
      <c r="G33" s="2061"/>
      <c r="H33" s="2061"/>
      <c r="I33" s="2061"/>
      <c r="J33" s="2061"/>
      <c r="K33" s="2061"/>
      <c r="L33" s="2061"/>
      <c r="M33" s="2061"/>
      <c r="N33" s="2061"/>
      <c r="O33" s="2062"/>
    </row>
    <row r="34" spans="1:15">
      <c r="A34" s="2060"/>
      <c r="B34" s="2061"/>
      <c r="C34" s="2061"/>
      <c r="D34" s="2061"/>
      <c r="E34" s="2061"/>
      <c r="F34" s="2061"/>
      <c r="G34" s="2061"/>
      <c r="H34" s="2061"/>
      <c r="I34" s="2061"/>
      <c r="J34" s="2061"/>
      <c r="K34" s="2061"/>
      <c r="L34" s="2061"/>
      <c r="M34" s="2061"/>
      <c r="N34" s="2061"/>
      <c r="O34" s="2062"/>
    </row>
    <row r="35" spans="1:15">
      <c r="A35" s="2063"/>
      <c r="B35" s="2064"/>
      <c r="C35" s="2064"/>
      <c r="D35" s="2064"/>
      <c r="E35" s="2064"/>
      <c r="F35" s="2064"/>
      <c r="G35" s="2064"/>
      <c r="H35" s="2064"/>
      <c r="I35" s="2064"/>
      <c r="J35" s="2064"/>
      <c r="K35" s="2064"/>
      <c r="L35" s="2064"/>
      <c r="M35" s="2064"/>
      <c r="N35" s="2064"/>
      <c r="O35" s="2065"/>
    </row>
    <row r="38" spans="1:15" ht="15" customHeight="1"/>
    <row r="39" spans="1:15">
      <c r="A39" s="2057"/>
      <c r="B39" s="2058"/>
      <c r="C39" s="2058"/>
      <c r="D39" s="2058"/>
      <c r="E39" s="2058"/>
      <c r="F39" s="2058"/>
      <c r="G39" s="2058"/>
      <c r="H39" s="2058"/>
      <c r="I39" s="2058"/>
      <c r="J39" s="2058"/>
      <c r="K39" s="2058"/>
      <c r="L39" s="2058"/>
      <c r="M39" s="2058"/>
      <c r="N39" s="2058"/>
      <c r="O39" s="2059"/>
    </row>
    <row r="40" spans="1:15">
      <c r="A40" s="2060"/>
      <c r="B40" s="2061"/>
      <c r="C40" s="2061"/>
      <c r="D40" s="2061"/>
      <c r="E40" s="2061"/>
      <c r="F40" s="2061"/>
      <c r="G40" s="2061"/>
      <c r="H40" s="2061"/>
      <c r="I40" s="2061"/>
      <c r="J40" s="2061"/>
      <c r="K40" s="2061"/>
      <c r="L40" s="2061"/>
      <c r="M40" s="2061"/>
      <c r="N40" s="2061"/>
      <c r="O40" s="2062"/>
    </row>
    <row r="41" spans="1:15">
      <c r="A41" s="2060"/>
      <c r="B41" s="2061"/>
      <c r="C41" s="2061"/>
      <c r="D41" s="2061"/>
      <c r="E41" s="2061"/>
      <c r="F41" s="2061"/>
      <c r="G41" s="2061"/>
      <c r="H41" s="2061"/>
      <c r="I41" s="2061"/>
      <c r="J41" s="2061"/>
      <c r="K41" s="2061"/>
      <c r="L41" s="2061"/>
      <c r="M41" s="2061"/>
      <c r="N41" s="2061"/>
      <c r="O41" s="2062"/>
    </row>
    <row r="42" spans="1:15">
      <c r="A42" s="2063"/>
      <c r="B42" s="2064"/>
      <c r="C42" s="2064"/>
      <c r="D42" s="2064"/>
      <c r="E42" s="2064"/>
      <c r="F42" s="2064"/>
      <c r="G42" s="2064"/>
      <c r="H42" s="2064"/>
      <c r="I42" s="2064"/>
      <c r="J42" s="2064"/>
      <c r="K42" s="2064"/>
      <c r="L42" s="2064"/>
      <c r="M42" s="2064"/>
      <c r="N42" s="2064"/>
      <c r="O42" s="2065"/>
    </row>
  </sheetData>
  <mergeCells count="5">
    <mergeCell ref="A11:O14"/>
    <mergeCell ref="A18:O21"/>
    <mergeCell ref="A25:O28"/>
    <mergeCell ref="A32:O35"/>
    <mergeCell ref="A39:O42"/>
  </mergeCells>
  <pageMargins left="0.27559055118110237" right="0.31496062992125984" top="0.23622047244094491" bottom="0.15748031496062992" header="0.15748031496062992" footer="0.15748031496062992"/>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4:U40"/>
  <sheetViews>
    <sheetView view="pageBreakPreview" topLeftCell="R7" zoomScale="85" zoomScaleNormal="85" zoomScaleSheetLayoutView="85" workbookViewId="0">
      <selection activeCell="F5" sqref="F5"/>
    </sheetView>
  </sheetViews>
  <sheetFormatPr defaultRowHeight="14.25"/>
  <cols>
    <col min="1" max="4" width="9.140625" style="215"/>
    <col min="5" max="5" width="8.5703125" style="215" customWidth="1"/>
    <col min="6" max="6" width="6.42578125" style="215" customWidth="1"/>
    <col min="7" max="7" width="6" style="215" customWidth="1"/>
    <col min="8" max="22" width="5.7109375" style="215" customWidth="1"/>
    <col min="23" max="16384" width="9.140625" style="215"/>
  </cols>
  <sheetData>
    <row r="4" spans="1:6" ht="15">
      <c r="A4" s="1107" t="str">
        <f>Page3!A4</f>
        <v>MOHOKARE LOCAL MUNICIPALITY</v>
      </c>
      <c r="F4" s="1082" t="str">
        <f>Page3!F4</f>
        <v>WSDP 2012</v>
      </c>
    </row>
    <row r="37" spans="1:21">
      <c r="A37" s="2093" t="s">
        <v>65</v>
      </c>
      <c r="B37" s="2093"/>
      <c r="C37" s="2093"/>
      <c r="D37" s="2093"/>
      <c r="E37" s="2093"/>
      <c r="F37" s="2097"/>
      <c r="G37" s="1800">
        <f>'Topic 2'!S39</f>
        <v>0.63461538461538458</v>
      </c>
      <c r="H37" s="1800">
        <f>'Topic 3C'!AC26</f>
        <v>0.6</v>
      </c>
      <c r="I37" s="1800">
        <f>'Topic 4'!P44</f>
        <v>0.38833333333333336</v>
      </c>
      <c r="J37" s="1800">
        <f>'Topic 5'!AJ128</f>
        <v>0.36428571428571432</v>
      </c>
      <c r="K37" s="1800">
        <f>'Topic 6'!AE158</f>
        <v>0.5</v>
      </c>
      <c r="L37" s="1800">
        <f>'Topic 7'!V62</f>
        <v>0.48</v>
      </c>
      <c r="M37" s="2095"/>
      <c r="N37" s="1800">
        <f>'Topic 8D'!AD33</f>
        <v>0.33333333333333331</v>
      </c>
      <c r="O37" s="1800">
        <f>'Topic 9B'!U58</f>
        <v>0.21714285714285714</v>
      </c>
      <c r="P37" s="1800">
        <f>'Topic 10F'!Z33</f>
        <v>0.31478260869565217</v>
      </c>
      <c r="Q37" s="1800">
        <f>'Topic 11'!AA76</f>
        <v>0.45</v>
      </c>
      <c r="R37" s="1800">
        <f>'Topic 12B'!V11</f>
        <v>0.42428571428571432</v>
      </c>
      <c r="S37" s="2097"/>
      <c r="T37" s="2097"/>
      <c r="U37" s="1108"/>
    </row>
    <row r="38" spans="1:21">
      <c r="A38" s="2094" t="s">
        <v>64</v>
      </c>
      <c r="B38" s="2094"/>
      <c r="C38" s="2094"/>
      <c r="D38" s="2094"/>
      <c r="E38" s="2094"/>
      <c r="F38" s="2097"/>
      <c r="G38" s="1801">
        <f>'Topic 2'!R38</f>
        <v>0.61730769230769222</v>
      </c>
      <c r="H38" s="1802">
        <f>'Topic 3C'!AC27</f>
        <v>0.6</v>
      </c>
      <c r="I38" s="1802">
        <f>'Topic 4'!O43</f>
        <v>0.37472222222222218</v>
      </c>
      <c r="J38" s="1802">
        <f>'Topic 5'!AJ127</f>
        <v>0.34702380952380946</v>
      </c>
      <c r="K38" s="1802">
        <f>'Topic 6'!AE157</f>
        <v>0.43012500000000004</v>
      </c>
      <c r="L38" s="1802">
        <f>'Topic 7'!V63</f>
        <v>0.42500000000000004</v>
      </c>
      <c r="M38" s="2096"/>
      <c r="N38" s="1802">
        <f>'Topic 8D'!AD32</f>
        <v>0.33333333333333331</v>
      </c>
      <c r="O38" s="1802">
        <f>'Topic 9B'!U59</f>
        <v>0.21714285714285714</v>
      </c>
      <c r="P38" s="1802">
        <f>'Topic 10F'!Z32</f>
        <v>0.31304347826086953</v>
      </c>
      <c r="Q38" s="1802">
        <f>'Topic 11'!AA75</f>
        <v>0.45</v>
      </c>
      <c r="R38" s="1802">
        <f>'Topic 12B'!V10</f>
        <v>0.42428571428571432</v>
      </c>
      <c r="S38" s="2097"/>
      <c r="T38" s="2097"/>
      <c r="U38" s="1109"/>
    </row>
    <row r="39" spans="1:21">
      <c r="F39" s="1088"/>
      <c r="G39" s="1110"/>
      <c r="H39" s="1110"/>
      <c r="I39" s="1110"/>
      <c r="J39" s="1110"/>
      <c r="K39" s="1110"/>
      <c r="L39" s="1088"/>
      <c r="M39" s="1088"/>
      <c r="N39" s="1110"/>
      <c r="O39" s="1110"/>
      <c r="P39" s="1110"/>
      <c r="Q39" s="1110"/>
      <c r="R39" s="1110"/>
      <c r="S39" s="1088"/>
      <c r="T39" s="1088"/>
      <c r="U39" s="1088"/>
    </row>
    <row r="40" spans="1:21">
      <c r="F40" s="1088"/>
      <c r="G40" s="1088"/>
      <c r="H40" s="1088"/>
      <c r="I40" s="1088"/>
      <c r="J40" s="1088"/>
      <c r="K40" s="1088"/>
      <c r="L40" s="1088"/>
      <c r="M40" s="1088"/>
      <c r="N40" s="1088"/>
      <c r="O40" s="1088"/>
      <c r="P40" s="1088"/>
      <c r="Q40" s="1088"/>
      <c r="R40" s="1088"/>
      <c r="S40" s="1088"/>
      <c r="T40" s="1088"/>
      <c r="U40" s="1088"/>
    </row>
  </sheetData>
  <mergeCells count="5">
    <mergeCell ref="A37:E37"/>
    <mergeCell ref="A38:E38"/>
    <mergeCell ref="M37:M38"/>
    <mergeCell ref="F37:F38"/>
    <mergeCell ref="S37:T38"/>
  </mergeCells>
  <pageMargins left="0.19685039370078741" right="0.15748031496062992" top="0.27559055118110237" bottom="0.23622047244094491" header="0.31496062992125984" footer="0.27559055118110237"/>
  <pageSetup paperSize="9" scale="9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F87"/>
  <sheetViews>
    <sheetView view="pageBreakPreview" topLeftCell="A67" zoomScaleSheetLayoutView="100" workbookViewId="0">
      <selection activeCell="AE84" sqref="AE84"/>
    </sheetView>
  </sheetViews>
  <sheetFormatPr defaultRowHeight="14.25"/>
  <cols>
    <col min="1" max="1" width="1.7109375" style="277" customWidth="1"/>
    <col min="2" max="2" width="2.7109375" style="277" customWidth="1"/>
    <col min="3" max="3" width="8.5703125" style="277" customWidth="1"/>
    <col min="4" max="7" width="9.140625" style="277"/>
    <col min="8" max="8" width="6.5703125" style="277" customWidth="1"/>
    <col min="9" max="10" width="3.28515625" style="277" customWidth="1"/>
    <col min="11" max="13" width="3.28515625" style="277" bestFit="1" customWidth="1"/>
    <col min="14" max="14" width="3.28515625" style="277" customWidth="1"/>
    <col min="15" max="15" width="5.28515625" style="277" customWidth="1"/>
    <col min="16" max="16" width="5.7109375" style="277" bestFit="1" customWidth="1"/>
    <col min="17" max="17" width="5.5703125" style="277" customWidth="1"/>
    <col min="18" max="21" width="3.42578125" style="277" customWidth="1"/>
    <col min="22" max="22" width="2" style="277" customWidth="1"/>
    <col min="23" max="23" width="3.28515625" style="277" customWidth="1"/>
    <col min="24" max="24" width="2.85546875" style="277" customWidth="1"/>
    <col min="25" max="25" width="4" style="277" customWidth="1"/>
    <col min="26" max="26" width="3.7109375" style="277" customWidth="1"/>
    <col min="27" max="27" width="4.5703125" style="277" customWidth="1"/>
    <col min="28" max="28" width="3.7109375" style="277" customWidth="1"/>
    <col min="29" max="30" width="3.42578125" style="277" customWidth="1"/>
    <col min="31" max="31" width="2.85546875" style="277" customWidth="1"/>
    <col min="32" max="32" width="1.7109375" style="277" customWidth="1"/>
    <col min="33" max="16384" width="9.140625" style="277"/>
  </cols>
  <sheetData>
    <row r="1" spans="1:32" ht="15" hidden="1">
      <c r="A1" s="197"/>
      <c r="B1" s="278"/>
      <c r="C1" s="197"/>
      <c r="D1" s="197"/>
      <c r="E1" s="197"/>
      <c r="F1" s="197"/>
      <c r="G1" s="197"/>
      <c r="H1" s="197"/>
      <c r="I1" s="278"/>
      <c r="J1" s="197"/>
      <c r="K1" s="197"/>
      <c r="L1" s="197"/>
      <c r="M1" s="197"/>
      <c r="N1" s="197"/>
      <c r="O1" s="197"/>
      <c r="P1" s="197"/>
      <c r="Q1" s="197"/>
      <c r="R1" s="197"/>
      <c r="S1" s="197"/>
      <c r="T1" s="197"/>
      <c r="U1" s="197"/>
      <c r="V1" s="197"/>
      <c r="W1" s="197"/>
      <c r="X1" s="278"/>
      <c r="Y1" s="197"/>
      <c r="Z1" s="197"/>
      <c r="AA1" s="197"/>
      <c r="AB1" s="197"/>
      <c r="AC1" s="197"/>
      <c r="AD1" s="197"/>
      <c r="AE1" s="197"/>
      <c r="AF1" s="197"/>
    </row>
    <row r="2" spans="1:32" ht="20.25" hidden="1" customHeight="1">
      <c r="A2" s="197"/>
      <c r="B2" s="648"/>
      <c r="C2" s="648"/>
      <c r="D2" s="648"/>
      <c r="E2" s="648"/>
      <c r="G2" s="648"/>
      <c r="H2" s="648"/>
      <c r="J2" s="207"/>
      <c r="K2" s="207"/>
      <c r="L2" s="207"/>
      <c r="M2" s="207"/>
      <c r="N2" s="207"/>
      <c r="O2" s="649"/>
      <c r="P2" s="650"/>
      <c r="Q2" s="651"/>
      <c r="R2" s="652"/>
      <c r="S2" s="653"/>
      <c r="T2" s="653"/>
      <c r="U2" s="653"/>
      <c r="V2" s="653"/>
      <c r="W2" s="649"/>
      <c r="X2" s="650"/>
      <c r="Y2" s="651"/>
      <c r="Z2" s="651"/>
      <c r="AA2" s="651"/>
      <c r="AB2" s="651"/>
      <c r="AC2" s="652"/>
      <c r="AD2" s="652"/>
      <c r="AE2" s="651"/>
      <c r="AF2" s="197"/>
    </row>
    <row r="3" spans="1:32" ht="29.25" hidden="1" customHeight="1">
      <c r="A3" s="197"/>
      <c r="B3" s="579"/>
      <c r="C3" s="579"/>
      <c r="D3" s="579"/>
      <c r="F3" s="579"/>
      <c r="G3" s="579"/>
      <c r="H3" s="579"/>
      <c r="I3" s="345"/>
      <c r="J3" s="207"/>
      <c r="K3" s="207"/>
      <c r="L3" s="207"/>
      <c r="M3" s="207"/>
      <c r="N3" s="207"/>
      <c r="O3" s="207"/>
      <c r="P3" s="207"/>
      <c r="Q3" s="207"/>
      <c r="R3" s="208"/>
      <c r="S3" s="208"/>
      <c r="T3" s="208"/>
      <c r="U3" s="208"/>
      <c r="V3" s="208"/>
      <c r="W3" s="208"/>
      <c r="X3" s="208"/>
      <c r="Y3" s="208"/>
      <c r="Z3" s="208"/>
      <c r="AA3" s="208"/>
      <c r="AB3" s="208"/>
      <c r="AC3" s="208"/>
      <c r="AD3" s="208"/>
      <c r="AE3" s="208"/>
      <c r="AF3" s="197"/>
    </row>
    <row r="4" spans="1:32" hidden="1">
      <c r="A4" s="197"/>
      <c r="B4" s="629"/>
      <c r="C4" s="208"/>
      <c r="D4" s="208"/>
      <c r="E4" s="208"/>
      <c r="F4" s="208"/>
      <c r="G4" s="208"/>
      <c r="H4" s="208"/>
      <c r="I4" s="345"/>
      <c r="J4" s="207"/>
      <c r="K4" s="207"/>
      <c r="L4" s="207"/>
      <c r="M4" s="207"/>
      <c r="N4" s="207"/>
      <c r="O4" s="207"/>
      <c r="P4" s="207"/>
      <c r="Q4" s="207"/>
      <c r="R4" s="208"/>
      <c r="S4" s="208"/>
      <c r="T4" s="208"/>
      <c r="U4" s="208"/>
      <c r="V4" s="208"/>
      <c r="W4" s="208"/>
      <c r="X4" s="208"/>
      <c r="Y4" s="207"/>
      <c r="Z4" s="207"/>
      <c r="AA4" s="207"/>
      <c r="AB4" s="207"/>
      <c r="AC4" s="208"/>
      <c r="AD4" s="208"/>
      <c r="AE4" s="207"/>
      <c r="AF4" s="197"/>
    </row>
    <row r="5" spans="1:32" hidden="1">
      <c r="A5" s="197"/>
      <c r="B5" s="2158"/>
      <c r="C5" s="2158"/>
      <c r="D5" s="208"/>
      <c r="E5" s="208"/>
      <c r="F5" s="208"/>
      <c r="G5" s="208"/>
      <c r="H5" s="208"/>
      <c r="I5" s="552"/>
      <c r="J5" s="208"/>
      <c r="K5" s="208"/>
      <c r="L5" s="208"/>
      <c r="M5" s="208"/>
      <c r="N5" s="208"/>
      <c r="O5" s="208"/>
      <c r="P5" s="208"/>
      <c r="Q5" s="208"/>
      <c r="R5" s="208"/>
      <c r="S5" s="208"/>
      <c r="T5" s="208"/>
      <c r="U5" s="208"/>
      <c r="V5" s="208"/>
      <c r="W5" s="208"/>
      <c r="X5" s="208"/>
      <c r="Y5" s="207"/>
      <c r="Z5" s="207"/>
      <c r="AA5" s="207"/>
      <c r="AB5" s="207"/>
      <c r="AC5" s="208"/>
      <c r="AD5" s="208"/>
      <c r="AE5" s="207"/>
      <c r="AF5" s="197"/>
    </row>
    <row r="6" spans="1:32" hidden="1">
      <c r="A6" s="197"/>
      <c r="B6" s="502"/>
      <c r="C6" s="502"/>
      <c r="D6" s="208"/>
      <c r="E6" s="208"/>
      <c r="F6" s="208"/>
      <c r="G6" s="208"/>
      <c r="H6" s="208"/>
      <c r="I6" s="552"/>
      <c r="J6" s="208"/>
      <c r="K6" s="208"/>
      <c r="L6" s="208"/>
      <c r="M6" s="208"/>
      <c r="N6" s="208"/>
      <c r="O6" s="208"/>
      <c r="P6" s="208"/>
      <c r="Q6" s="208"/>
      <c r="R6" s="208"/>
      <c r="S6" s="208"/>
      <c r="T6" s="208"/>
      <c r="U6" s="208"/>
      <c r="V6" s="208"/>
      <c r="W6" s="208"/>
      <c r="X6" s="208"/>
      <c r="Y6" s="207"/>
      <c r="Z6" s="207"/>
      <c r="AA6" s="207"/>
      <c r="AB6" s="207"/>
      <c r="AC6" s="208"/>
      <c r="AD6" s="208"/>
      <c r="AE6" s="207"/>
      <c r="AF6" s="197"/>
    </row>
    <row r="7" spans="1:32" ht="18" hidden="1">
      <c r="A7" s="197"/>
      <c r="B7" s="502"/>
      <c r="C7" s="502"/>
      <c r="D7" s="654"/>
      <c r="E7" s="208"/>
      <c r="F7" s="208"/>
      <c r="G7" s="208"/>
      <c r="H7" s="208"/>
      <c r="I7" s="552"/>
      <c r="J7" s="208"/>
      <c r="K7" s="208"/>
      <c r="L7" s="208"/>
      <c r="M7" s="208"/>
      <c r="N7" s="208"/>
      <c r="O7" s="208"/>
      <c r="P7" s="208"/>
      <c r="Q7" s="208"/>
      <c r="R7" s="208"/>
      <c r="S7" s="208"/>
      <c r="T7" s="208"/>
      <c r="U7" s="208"/>
      <c r="V7" s="208"/>
      <c r="W7" s="208"/>
      <c r="X7" s="208"/>
      <c r="Y7" s="207"/>
      <c r="Z7" s="207"/>
      <c r="AA7" s="207"/>
      <c r="AB7" s="207"/>
      <c r="AC7" s="208"/>
      <c r="AD7" s="208"/>
      <c r="AE7" s="207"/>
      <c r="AF7" s="197"/>
    </row>
    <row r="8" spans="1:32" ht="18" hidden="1">
      <c r="A8" s="197"/>
      <c r="B8" s="502"/>
      <c r="C8" s="502"/>
      <c r="D8" s="655"/>
      <c r="E8" s="502"/>
      <c r="F8" s="502"/>
      <c r="G8" s="502"/>
      <c r="H8" s="502"/>
      <c r="I8" s="208"/>
      <c r="J8" s="208"/>
      <c r="K8" s="208"/>
      <c r="L8" s="208"/>
      <c r="M8" s="208"/>
      <c r="N8" s="208"/>
      <c r="O8" s="208"/>
      <c r="P8" s="208"/>
      <c r="Q8" s="208"/>
      <c r="R8" s="208"/>
      <c r="S8" s="208"/>
      <c r="T8" s="208"/>
      <c r="U8" s="208"/>
      <c r="V8" s="208"/>
      <c r="W8" s="208"/>
      <c r="X8" s="208"/>
      <c r="Y8" s="208"/>
      <c r="Z8" s="208"/>
      <c r="AA8" s="208"/>
      <c r="AB8" s="208"/>
      <c r="AC8" s="208"/>
      <c r="AD8" s="208"/>
      <c r="AE8" s="208"/>
      <c r="AF8" s="197"/>
    </row>
    <row r="9" spans="1:32" ht="26.25" hidden="1">
      <c r="A9" s="197"/>
      <c r="B9" s="502"/>
      <c r="C9" s="656"/>
      <c r="F9" s="502"/>
      <c r="G9" s="502"/>
      <c r="H9" s="502"/>
      <c r="I9" s="208"/>
      <c r="J9" s="208"/>
      <c r="K9" s="208"/>
      <c r="L9" s="208"/>
      <c r="M9" s="208"/>
      <c r="N9" s="208"/>
      <c r="O9" s="208"/>
      <c r="P9" s="208"/>
      <c r="Q9" s="208"/>
      <c r="R9" s="208"/>
      <c r="S9" s="208"/>
      <c r="T9" s="208"/>
      <c r="U9" s="208"/>
      <c r="V9" s="208"/>
      <c r="W9" s="208"/>
      <c r="X9" s="208"/>
      <c r="Y9" s="208"/>
      <c r="Z9" s="208"/>
      <c r="AA9" s="208"/>
      <c r="AB9" s="208"/>
      <c r="AC9" s="208"/>
      <c r="AD9" s="208"/>
      <c r="AE9" s="208"/>
      <c r="AF9" s="197"/>
    </row>
    <row r="10" spans="1:32" ht="26.25" hidden="1">
      <c r="A10" s="197"/>
      <c r="B10" s="502"/>
      <c r="C10" s="656"/>
      <c r="D10" s="502"/>
      <c r="F10" s="502"/>
      <c r="G10" s="502"/>
      <c r="H10" s="502"/>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197"/>
    </row>
    <row r="11" spans="1:32" hidden="1">
      <c r="A11" s="197"/>
      <c r="B11" s="502"/>
      <c r="D11" s="502"/>
      <c r="F11" s="502"/>
      <c r="G11" s="502"/>
      <c r="H11" s="502"/>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197"/>
    </row>
    <row r="12" spans="1:32" ht="30" hidden="1" customHeight="1">
      <c r="A12" s="197"/>
      <c r="B12" s="502"/>
      <c r="D12" s="657"/>
      <c r="F12" s="502"/>
      <c r="G12" s="502"/>
      <c r="H12" s="502"/>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197"/>
    </row>
    <row r="13" spans="1:32" ht="15" hidden="1" customHeight="1">
      <c r="A13" s="197"/>
      <c r="B13" s="502"/>
      <c r="C13" s="502"/>
      <c r="D13" s="502"/>
      <c r="E13" s="502"/>
      <c r="F13" s="502"/>
      <c r="G13" s="502"/>
      <c r="H13" s="502"/>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197"/>
    </row>
    <row r="14" spans="1:32" ht="30" hidden="1">
      <c r="A14" s="197"/>
      <c r="B14" s="502"/>
      <c r="C14" s="502"/>
      <c r="D14" s="658"/>
      <c r="E14" s="502"/>
      <c r="F14" s="502"/>
      <c r="G14" s="502"/>
      <c r="H14" s="502"/>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197"/>
    </row>
    <row r="15" spans="1:32" hidden="1">
      <c r="A15" s="197"/>
      <c r="B15" s="502"/>
      <c r="C15" s="502"/>
      <c r="D15" s="502"/>
      <c r="E15" s="502"/>
      <c r="F15" s="502"/>
      <c r="G15" s="502"/>
      <c r="H15" s="502"/>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197"/>
    </row>
    <row r="16" spans="1:32" ht="15" hidden="1">
      <c r="A16" s="197"/>
      <c r="B16" s="502"/>
      <c r="D16" s="659"/>
      <c r="E16" s="502"/>
      <c r="G16" s="659"/>
      <c r="H16" s="502"/>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197"/>
    </row>
    <row r="17" spans="1:32" hidden="1">
      <c r="A17" s="197"/>
      <c r="B17" s="502"/>
      <c r="D17" s="502"/>
      <c r="G17" s="660"/>
      <c r="I17" s="208"/>
      <c r="J17" s="208"/>
      <c r="K17" s="208"/>
      <c r="L17" s="208"/>
      <c r="M17" s="208"/>
      <c r="N17" s="208"/>
      <c r="O17" s="208"/>
      <c r="R17" s="208"/>
      <c r="S17" s="208"/>
      <c r="T17" s="208"/>
      <c r="U17" s="208"/>
      <c r="V17" s="208"/>
      <c r="W17" s="208"/>
      <c r="X17" s="208"/>
      <c r="Y17" s="208"/>
      <c r="Z17" s="208"/>
      <c r="AA17" s="208"/>
      <c r="AB17" s="208"/>
      <c r="AC17" s="208"/>
      <c r="AD17" s="208"/>
      <c r="AE17" s="208"/>
      <c r="AF17" s="197"/>
    </row>
    <row r="18" spans="1:32" hidden="1">
      <c r="A18" s="197"/>
      <c r="B18" s="502"/>
      <c r="D18" s="502"/>
      <c r="G18" s="660"/>
      <c r="H18" s="502"/>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197"/>
    </row>
    <row r="19" spans="1:32" hidden="1">
      <c r="A19" s="197"/>
      <c r="B19" s="502"/>
      <c r="C19" s="502"/>
      <c r="D19" s="502"/>
      <c r="G19" s="660"/>
      <c r="H19" s="502"/>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197"/>
    </row>
    <row r="20" spans="1:32" hidden="1">
      <c r="A20" s="197"/>
      <c r="D20" s="502"/>
      <c r="F20" s="502"/>
      <c r="G20" s="502"/>
      <c r="H20" s="502"/>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197"/>
    </row>
    <row r="21" spans="1:32" ht="15.75" hidden="1" customHeight="1">
      <c r="A21" s="197"/>
      <c r="B21" s="502"/>
      <c r="D21" s="659"/>
      <c r="E21" s="502"/>
      <c r="F21" s="502"/>
      <c r="G21" s="659"/>
      <c r="H21" s="502"/>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197"/>
    </row>
    <row r="22" spans="1:32" hidden="1">
      <c r="A22" s="197"/>
      <c r="B22" s="502"/>
      <c r="D22" s="502"/>
      <c r="F22" s="502"/>
      <c r="G22" s="660"/>
      <c r="H22" s="502"/>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197"/>
    </row>
    <row r="23" spans="1:32" hidden="1">
      <c r="A23" s="197"/>
      <c r="B23" s="502"/>
      <c r="C23" s="502"/>
      <c r="D23" s="502"/>
      <c r="F23" s="502"/>
      <c r="G23" s="660"/>
      <c r="H23" s="502"/>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197"/>
    </row>
    <row r="24" spans="1:32" hidden="1">
      <c r="A24" s="197"/>
      <c r="B24" s="502"/>
      <c r="D24" s="502"/>
      <c r="F24" s="502"/>
      <c r="G24" s="660"/>
      <c r="H24" s="502"/>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197"/>
    </row>
    <row r="25" spans="1:32" hidden="1">
      <c r="A25" s="197"/>
      <c r="B25" s="502"/>
      <c r="C25" s="502"/>
      <c r="D25" s="502"/>
      <c r="F25" s="502"/>
      <c r="G25" s="502"/>
      <c r="H25" s="502"/>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197"/>
    </row>
    <row r="26" spans="1:32" hidden="1">
      <c r="A26" s="197"/>
      <c r="B26" s="502"/>
      <c r="D26" s="661"/>
      <c r="G26" s="662"/>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197"/>
    </row>
    <row r="27" spans="1:32" hidden="1">
      <c r="A27" s="197"/>
      <c r="B27" s="502"/>
      <c r="C27" s="208"/>
      <c r="D27" s="208"/>
      <c r="F27" s="502"/>
      <c r="G27" s="662"/>
      <c r="I27" s="208"/>
      <c r="J27" s="208"/>
      <c r="K27" s="208"/>
      <c r="L27" s="208"/>
      <c r="M27" s="208"/>
      <c r="N27" s="208"/>
      <c r="O27" s="208"/>
      <c r="P27" s="208"/>
      <c r="Q27" s="208"/>
      <c r="R27" s="208"/>
      <c r="S27" s="208"/>
      <c r="T27" s="208"/>
      <c r="U27" s="208"/>
      <c r="V27" s="208"/>
      <c r="W27" s="208"/>
      <c r="X27" s="208"/>
      <c r="Y27" s="208"/>
      <c r="Z27" s="208"/>
      <c r="AA27" s="208"/>
      <c r="AB27" s="208"/>
      <c r="AC27" s="208"/>
      <c r="AD27" s="208"/>
      <c r="AE27" s="208"/>
      <c r="AF27" s="197"/>
    </row>
    <row r="28" spans="1:32" hidden="1">
      <c r="A28" s="197"/>
      <c r="B28" s="502"/>
      <c r="C28" s="502"/>
      <c r="D28" s="502"/>
      <c r="F28" s="502"/>
      <c r="G28" s="661"/>
      <c r="H28" s="502"/>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197"/>
    </row>
    <row r="29" spans="1:32" hidden="1">
      <c r="A29" s="197"/>
      <c r="B29" s="502"/>
      <c r="C29" s="502"/>
      <c r="D29" s="502"/>
      <c r="F29" s="502"/>
      <c r="H29" s="502"/>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197"/>
    </row>
    <row r="30" spans="1:32" hidden="1">
      <c r="A30" s="197"/>
      <c r="B30" s="502"/>
      <c r="C30" s="502"/>
      <c r="D30" s="502"/>
      <c r="E30" s="663"/>
      <c r="F30" s="502"/>
      <c r="G30" s="502"/>
      <c r="H30" s="502"/>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197"/>
    </row>
    <row r="31" spans="1:32" hidden="1">
      <c r="A31" s="197"/>
      <c r="B31" s="197"/>
      <c r="C31" s="197" t="s">
        <v>312</v>
      </c>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row>
    <row r="32" spans="1:32" ht="15" hidden="1">
      <c r="A32" s="197"/>
      <c r="B32" s="278"/>
      <c r="C32" s="197"/>
      <c r="D32" s="197"/>
      <c r="E32" s="197"/>
      <c r="F32" s="197"/>
      <c r="G32" s="197"/>
      <c r="H32" s="197"/>
      <c r="I32" s="278"/>
      <c r="J32" s="197"/>
      <c r="K32" s="197"/>
      <c r="L32" s="197"/>
      <c r="M32" s="197"/>
      <c r="N32" s="197"/>
      <c r="O32" s="197"/>
      <c r="P32" s="197"/>
      <c r="Q32" s="197"/>
      <c r="R32" s="197"/>
      <c r="S32" s="197"/>
      <c r="T32" s="197"/>
      <c r="U32" s="197"/>
      <c r="V32" s="197"/>
      <c r="W32" s="197"/>
      <c r="X32" s="278"/>
      <c r="Y32" s="197"/>
      <c r="Z32" s="197"/>
      <c r="AA32" s="197"/>
      <c r="AB32" s="197"/>
      <c r="AC32" s="197"/>
      <c r="AD32" s="197"/>
      <c r="AE32" s="197"/>
      <c r="AF32" s="197"/>
    </row>
    <row r="33" spans="1:32" hidden="1">
      <c r="A33" s="197"/>
      <c r="B33" s="648"/>
      <c r="C33" s="648"/>
      <c r="D33" s="648"/>
      <c r="E33" s="648"/>
      <c r="G33" s="648"/>
      <c r="H33" s="648"/>
      <c r="J33" s="207"/>
      <c r="K33" s="207"/>
      <c r="L33" s="207"/>
      <c r="M33" s="207"/>
      <c r="N33" s="207"/>
      <c r="O33" s="649"/>
      <c r="P33" s="650"/>
      <c r="Q33" s="651"/>
      <c r="R33" s="652"/>
      <c r="S33" s="653"/>
      <c r="T33" s="653"/>
      <c r="U33" s="653"/>
      <c r="V33" s="653"/>
      <c r="W33" s="649"/>
      <c r="X33" s="650"/>
      <c r="Y33" s="651"/>
      <c r="Z33" s="651"/>
      <c r="AA33" s="651"/>
      <c r="AB33" s="651"/>
      <c r="AC33" s="652"/>
      <c r="AD33" s="652"/>
      <c r="AE33" s="651"/>
      <c r="AF33" s="197"/>
    </row>
    <row r="34" spans="1:32" ht="23.25" hidden="1">
      <c r="A34" s="197"/>
      <c r="B34" s="579"/>
      <c r="C34" s="579"/>
      <c r="D34" s="664"/>
      <c r="F34" s="579"/>
      <c r="G34" s="579"/>
      <c r="H34" s="579"/>
      <c r="I34" s="345"/>
      <c r="J34" s="207"/>
      <c r="K34" s="207"/>
      <c r="L34" s="207"/>
      <c r="M34" s="207"/>
      <c r="N34" s="207"/>
      <c r="O34" s="207"/>
      <c r="P34" s="207"/>
      <c r="Q34" s="207"/>
      <c r="R34" s="208"/>
      <c r="S34" s="208"/>
      <c r="T34" s="208"/>
      <c r="U34" s="208"/>
      <c r="V34" s="208"/>
      <c r="W34" s="208"/>
      <c r="X34" s="208"/>
      <c r="Y34" s="208"/>
      <c r="Z34" s="208"/>
      <c r="AA34" s="208"/>
      <c r="AB34" s="208"/>
      <c r="AC34" s="208"/>
      <c r="AD34" s="208"/>
      <c r="AE34" s="208"/>
      <c r="AF34" s="197"/>
    </row>
    <row r="35" spans="1:32" ht="20.25" hidden="1">
      <c r="A35" s="197"/>
      <c r="B35" s="629"/>
      <c r="C35" s="208"/>
      <c r="D35" s="665"/>
      <c r="E35" s="208"/>
      <c r="F35" s="208"/>
      <c r="G35" s="208"/>
      <c r="H35" s="208"/>
      <c r="I35" s="345"/>
      <c r="J35" s="207"/>
      <c r="K35" s="207"/>
      <c r="L35" s="207"/>
      <c r="M35" s="207"/>
      <c r="N35" s="207"/>
      <c r="O35" s="207"/>
      <c r="P35" s="207"/>
      <c r="Q35" s="207"/>
      <c r="R35" s="208"/>
      <c r="S35" s="208"/>
      <c r="T35" s="208"/>
      <c r="U35" s="208"/>
      <c r="V35" s="208"/>
      <c r="W35" s="208"/>
      <c r="X35" s="208"/>
      <c r="Y35" s="207"/>
      <c r="Z35" s="207"/>
      <c r="AA35" s="207"/>
      <c r="AB35" s="207"/>
      <c r="AC35" s="208"/>
      <c r="AD35" s="208"/>
      <c r="AE35" s="207"/>
      <c r="AF35" s="197"/>
    </row>
    <row r="36" spans="1:32" ht="20.25" hidden="1">
      <c r="A36" s="197"/>
      <c r="B36" s="2158"/>
      <c r="C36" s="2158"/>
      <c r="D36" s="665"/>
      <c r="E36" s="208"/>
      <c r="F36" s="208"/>
      <c r="G36" s="208"/>
      <c r="H36" s="208"/>
      <c r="I36" s="552"/>
      <c r="J36" s="208"/>
      <c r="K36" s="208"/>
      <c r="L36" s="208"/>
      <c r="M36" s="208"/>
      <c r="N36" s="208"/>
      <c r="O36" s="208"/>
      <c r="P36" s="208"/>
      <c r="Q36" s="208"/>
      <c r="R36" s="208"/>
      <c r="S36" s="208"/>
      <c r="T36" s="208"/>
      <c r="U36" s="208"/>
      <c r="V36" s="208"/>
      <c r="W36" s="208"/>
      <c r="X36" s="208"/>
      <c r="Y36" s="207"/>
      <c r="Z36" s="207"/>
      <c r="AA36" s="207"/>
      <c r="AB36" s="207"/>
      <c r="AC36" s="208"/>
      <c r="AD36" s="208"/>
      <c r="AE36" s="207"/>
      <c r="AF36" s="197"/>
    </row>
    <row r="37" spans="1:32" ht="18" hidden="1">
      <c r="A37" s="197"/>
      <c r="B37" s="502"/>
      <c r="C37" s="502"/>
      <c r="D37" s="655" t="s">
        <v>191</v>
      </c>
      <c r="E37" s="208"/>
      <c r="F37" s="208"/>
      <c r="G37" s="208"/>
      <c r="H37" s="208"/>
      <c r="I37" s="552"/>
      <c r="J37" s="208"/>
      <c r="K37" s="208"/>
      <c r="L37" s="208"/>
      <c r="M37" s="208"/>
      <c r="N37" s="208"/>
      <c r="O37" s="208"/>
      <c r="P37" s="208"/>
      <c r="Q37" s="208"/>
      <c r="R37" s="208"/>
      <c r="S37" s="208"/>
      <c r="T37" s="208"/>
      <c r="U37" s="208"/>
      <c r="V37" s="208"/>
      <c r="W37" s="208"/>
      <c r="X37" s="208"/>
      <c r="Y37" s="207"/>
      <c r="Z37" s="207"/>
      <c r="AA37" s="207"/>
      <c r="AB37" s="207"/>
      <c r="AC37" s="208"/>
      <c r="AD37" s="208"/>
      <c r="AE37" s="207"/>
      <c r="AF37" s="197"/>
    </row>
    <row r="38" spans="1:32" hidden="1">
      <c r="A38" s="197"/>
      <c r="B38" s="502"/>
      <c r="C38" s="502"/>
      <c r="D38" s="208"/>
      <c r="E38" s="208"/>
      <c r="F38" s="208"/>
      <c r="G38" s="208"/>
      <c r="H38" s="208"/>
      <c r="I38" s="552"/>
      <c r="J38" s="208"/>
      <c r="K38" s="208"/>
      <c r="L38" s="208"/>
      <c r="M38" s="208"/>
      <c r="N38" s="208"/>
      <c r="O38" s="208"/>
      <c r="P38" s="208"/>
      <c r="Q38" s="208"/>
      <c r="R38" s="208"/>
      <c r="S38" s="208"/>
      <c r="T38" s="208"/>
      <c r="U38" s="208"/>
      <c r="V38" s="208"/>
      <c r="W38" s="208"/>
      <c r="X38" s="208"/>
      <c r="Y38" s="207"/>
      <c r="Z38" s="207"/>
      <c r="AA38" s="207"/>
      <c r="AB38" s="207"/>
      <c r="AC38" s="208"/>
      <c r="AD38" s="208"/>
      <c r="AE38" s="207"/>
      <c r="AF38" s="197"/>
    </row>
    <row r="39" spans="1:32" ht="23.25" hidden="1">
      <c r="A39" s="197"/>
      <c r="B39" s="664" t="s">
        <v>192</v>
      </c>
      <c r="D39" s="502"/>
      <c r="F39" s="502"/>
      <c r="G39" s="502"/>
      <c r="H39" s="502"/>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197"/>
    </row>
    <row r="40" spans="1:32" hidden="1">
      <c r="A40" s="197"/>
      <c r="D40" s="502"/>
      <c r="F40" s="502"/>
      <c r="G40" s="502"/>
      <c r="H40" s="502"/>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197"/>
    </row>
    <row r="41" spans="1:32" ht="15.75" hidden="1">
      <c r="A41" s="197"/>
      <c r="B41" s="666" t="s">
        <v>193</v>
      </c>
      <c r="D41" s="502"/>
      <c r="F41" s="502"/>
      <c r="G41" s="502"/>
      <c r="H41" s="502"/>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197"/>
    </row>
    <row r="42" spans="1:32" hidden="1">
      <c r="A42" s="197"/>
      <c r="B42" s="502"/>
      <c r="D42" s="502"/>
      <c r="F42" s="502"/>
      <c r="G42" s="502"/>
      <c r="H42" s="502"/>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197"/>
    </row>
    <row r="43" spans="1:32" ht="15.75" hidden="1">
      <c r="A43" s="197"/>
      <c r="B43" s="502"/>
      <c r="C43" s="667" t="s">
        <v>275</v>
      </c>
      <c r="D43" s="668"/>
      <c r="E43" s="668"/>
      <c r="F43" s="668"/>
      <c r="G43" s="668"/>
      <c r="H43" s="668"/>
      <c r="I43" s="669"/>
      <c r="J43" s="669"/>
      <c r="K43" s="669"/>
      <c r="L43" s="669"/>
      <c r="M43" s="669"/>
      <c r="N43" s="669"/>
      <c r="O43" s="669"/>
      <c r="P43" s="669"/>
      <c r="Q43" s="669"/>
      <c r="R43" s="669"/>
      <c r="S43" s="669"/>
      <c r="T43" s="669"/>
      <c r="U43" s="669"/>
      <c r="V43" s="669"/>
      <c r="W43" s="669"/>
      <c r="X43" s="669"/>
      <c r="Y43" s="669"/>
      <c r="Z43" s="669"/>
      <c r="AA43" s="669"/>
      <c r="AB43" s="669"/>
      <c r="AC43" s="669"/>
      <c r="AD43" s="669"/>
      <c r="AE43" s="208"/>
      <c r="AF43" s="197"/>
    </row>
    <row r="44" spans="1:32" ht="48.75" hidden="1" customHeight="1">
      <c r="A44" s="197"/>
      <c r="B44" s="502"/>
      <c r="C44" s="2162" t="s">
        <v>1022</v>
      </c>
      <c r="D44" s="2162"/>
      <c r="E44" s="2162"/>
      <c r="F44" s="2162"/>
      <c r="G44" s="2162"/>
      <c r="H44" s="2162"/>
      <c r="I44" s="2162"/>
      <c r="J44" s="2162"/>
      <c r="K44" s="2162"/>
      <c r="L44" s="2162"/>
      <c r="M44" s="2162"/>
      <c r="N44" s="2162"/>
      <c r="O44" s="2162"/>
      <c r="P44" s="2162"/>
      <c r="Q44" s="2162"/>
      <c r="R44" s="2162"/>
      <c r="S44" s="2162"/>
      <c r="T44" s="2162"/>
      <c r="U44" s="2162"/>
      <c r="V44" s="2162"/>
      <c r="W44" s="2162"/>
      <c r="X44" s="2162"/>
      <c r="Y44" s="2162"/>
      <c r="Z44" s="2162"/>
      <c r="AA44" s="2162"/>
      <c r="AB44" s="2162"/>
      <c r="AC44" s="2162"/>
      <c r="AD44" s="2162"/>
      <c r="AE44" s="208"/>
      <c r="AF44" s="197"/>
    </row>
    <row r="45" spans="1:32" hidden="1">
      <c r="A45" s="197"/>
      <c r="B45" s="502"/>
      <c r="C45" s="502"/>
      <c r="D45" s="502"/>
      <c r="E45" s="502"/>
      <c r="F45" s="502"/>
      <c r="G45" s="502"/>
      <c r="H45" s="502"/>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197"/>
    </row>
    <row r="46" spans="1:32" ht="15" hidden="1">
      <c r="A46" s="197"/>
      <c r="B46" s="502"/>
      <c r="C46" s="670" t="s">
        <v>194</v>
      </c>
      <c r="D46" s="671"/>
      <c r="E46" s="671"/>
      <c r="F46" s="671"/>
      <c r="G46" s="671"/>
      <c r="H46" s="671"/>
      <c r="I46" s="672"/>
      <c r="J46" s="672"/>
      <c r="K46" s="672"/>
      <c r="L46" s="672"/>
      <c r="M46" s="672"/>
      <c r="N46" s="672"/>
      <c r="O46" s="672"/>
      <c r="P46" s="672"/>
      <c r="Q46" s="672"/>
      <c r="R46" s="672"/>
      <c r="S46" s="672"/>
      <c r="T46" s="672"/>
      <c r="U46" s="672"/>
      <c r="V46" s="672"/>
      <c r="W46" s="672"/>
      <c r="X46" s="672"/>
      <c r="Y46" s="672"/>
      <c r="Z46" s="672"/>
      <c r="AA46" s="672"/>
      <c r="AB46" s="672"/>
      <c r="AC46" s="672"/>
      <c r="AD46" s="672"/>
      <c r="AE46" s="208"/>
      <c r="AF46" s="197"/>
    </row>
    <row r="47" spans="1:32" ht="63.75" hidden="1" customHeight="1">
      <c r="A47" s="197"/>
      <c r="B47" s="502"/>
      <c r="C47" s="2163" t="s">
        <v>195</v>
      </c>
      <c r="D47" s="2163"/>
      <c r="E47" s="2163"/>
      <c r="F47" s="2163"/>
      <c r="G47" s="2163"/>
      <c r="H47" s="2163"/>
      <c r="I47" s="2163"/>
      <c r="J47" s="2163"/>
      <c r="K47" s="2163"/>
      <c r="L47" s="2163"/>
      <c r="M47" s="2163"/>
      <c r="N47" s="2163"/>
      <c r="O47" s="2163"/>
      <c r="P47" s="2163"/>
      <c r="Q47" s="2163"/>
      <c r="R47" s="2163"/>
      <c r="S47" s="2163"/>
      <c r="T47" s="2163"/>
      <c r="U47" s="2163"/>
      <c r="V47" s="2163"/>
      <c r="W47" s="2163"/>
      <c r="X47" s="2163"/>
      <c r="Y47" s="2163"/>
      <c r="Z47" s="2163"/>
      <c r="AA47" s="2163"/>
      <c r="AB47" s="2163"/>
      <c r="AC47" s="2163"/>
      <c r="AD47" s="2163"/>
      <c r="AE47" s="208"/>
      <c r="AF47" s="197"/>
    </row>
    <row r="48" spans="1:32" hidden="1">
      <c r="A48" s="197"/>
      <c r="B48" s="502"/>
      <c r="C48" s="502"/>
      <c r="D48" s="502"/>
      <c r="E48" s="502"/>
      <c r="F48" s="502"/>
      <c r="G48" s="502"/>
      <c r="H48" s="502"/>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197"/>
    </row>
    <row r="49" spans="1:32" ht="15" hidden="1">
      <c r="A49" s="197"/>
      <c r="B49" s="502"/>
      <c r="C49" s="673" t="s">
        <v>196</v>
      </c>
      <c r="D49" s="674"/>
      <c r="E49" s="674"/>
      <c r="F49" s="674"/>
      <c r="G49" s="674"/>
      <c r="H49" s="674"/>
      <c r="I49" s="675"/>
      <c r="J49" s="675"/>
      <c r="K49" s="675"/>
      <c r="L49" s="675"/>
      <c r="M49" s="675"/>
      <c r="N49" s="675"/>
      <c r="O49" s="675"/>
      <c r="P49" s="675"/>
      <c r="Q49" s="675"/>
      <c r="R49" s="675"/>
      <c r="S49" s="675"/>
      <c r="T49" s="675"/>
      <c r="U49" s="675"/>
      <c r="V49" s="675"/>
      <c r="W49" s="675"/>
      <c r="X49" s="675"/>
      <c r="Y49" s="675"/>
      <c r="Z49" s="675"/>
      <c r="AA49" s="675"/>
      <c r="AB49" s="675"/>
      <c r="AC49" s="675"/>
      <c r="AD49" s="675"/>
      <c r="AE49" s="208"/>
      <c r="AF49" s="197"/>
    </row>
    <row r="50" spans="1:32" ht="32.25" hidden="1" customHeight="1">
      <c r="A50" s="197"/>
      <c r="C50" s="2161" t="s">
        <v>197</v>
      </c>
      <c r="D50" s="2161"/>
      <c r="E50" s="2161"/>
      <c r="F50" s="2161"/>
      <c r="G50" s="2161"/>
      <c r="H50" s="2161"/>
      <c r="I50" s="2161"/>
      <c r="J50" s="2161"/>
      <c r="K50" s="2161"/>
      <c r="L50" s="2161"/>
      <c r="M50" s="2161"/>
      <c r="N50" s="2161"/>
      <c r="O50" s="2161"/>
      <c r="P50" s="2161"/>
      <c r="Q50" s="2161"/>
      <c r="R50" s="2161"/>
      <c r="S50" s="2161"/>
      <c r="T50" s="2161"/>
      <c r="U50" s="2161"/>
      <c r="V50" s="2161"/>
      <c r="W50" s="2161"/>
      <c r="X50" s="2161"/>
      <c r="Y50" s="2161"/>
      <c r="Z50" s="2161"/>
      <c r="AA50" s="2161"/>
      <c r="AB50" s="2161"/>
      <c r="AC50" s="2161"/>
      <c r="AD50" s="2161"/>
      <c r="AE50" s="208"/>
      <c r="AF50" s="197"/>
    </row>
    <row r="51" spans="1:32" hidden="1">
      <c r="A51" s="197"/>
      <c r="B51" s="502"/>
      <c r="C51" s="502"/>
      <c r="D51" s="502"/>
      <c r="E51" s="502"/>
      <c r="F51" s="502"/>
      <c r="G51" s="502"/>
      <c r="H51" s="502"/>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197"/>
    </row>
    <row r="52" spans="1:32" ht="15" hidden="1">
      <c r="A52" s="197"/>
      <c r="B52" s="502"/>
      <c r="C52" s="676" t="s">
        <v>198</v>
      </c>
      <c r="D52" s="677"/>
      <c r="E52" s="677"/>
      <c r="F52" s="677"/>
      <c r="G52" s="677"/>
      <c r="H52" s="677"/>
      <c r="I52" s="678"/>
      <c r="J52" s="678"/>
      <c r="K52" s="678"/>
      <c r="L52" s="678"/>
      <c r="M52" s="678"/>
      <c r="N52" s="678"/>
      <c r="O52" s="678"/>
      <c r="P52" s="678"/>
      <c r="Q52" s="678"/>
      <c r="R52" s="678"/>
      <c r="S52" s="678"/>
      <c r="T52" s="678"/>
      <c r="U52" s="678"/>
      <c r="V52" s="678"/>
      <c r="W52" s="678"/>
      <c r="X52" s="678"/>
      <c r="Y52" s="678"/>
      <c r="Z52" s="678"/>
      <c r="AA52" s="678"/>
      <c r="AB52" s="678"/>
      <c r="AC52" s="678"/>
      <c r="AD52" s="678"/>
      <c r="AE52" s="208"/>
      <c r="AF52" s="197"/>
    </row>
    <row r="53" spans="1:32" ht="30.75" hidden="1" customHeight="1">
      <c r="A53" s="197"/>
      <c r="B53" s="502"/>
      <c r="C53" s="2161" t="s">
        <v>199</v>
      </c>
      <c r="D53" s="2161"/>
      <c r="E53" s="2161"/>
      <c r="F53" s="2161"/>
      <c r="G53" s="2161"/>
      <c r="H53" s="2161"/>
      <c r="I53" s="2161"/>
      <c r="J53" s="2161"/>
      <c r="K53" s="2161"/>
      <c r="L53" s="2161"/>
      <c r="M53" s="2161"/>
      <c r="N53" s="2161"/>
      <c r="O53" s="2161"/>
      <c r="P53" s="2161"/>
      <c r="Q53" s="2161"/>
      <c r="R53" s="2161"/>
      <c r="S53" s="2161"/>
      <c r="T53" s="2161"/>
      <c r="U53" s="2161"/>
      <c r="V53" s="2161"/>
      <c r="W53" s="2161"/>
      <c r="X53" s="2161"/>
      <c r="Y53" s="2161"/>
      <c r="Z53" s="2161"/>
      <c r="AA53" s="2161"/>
      <c r="AB53" s="2161"/>
      <c r="AC53" s="2161"/>
      <c r="AD53" s="2161"/>
      <c r="AE53" s="208"/>
      <c r="AF53" s="197"/>
    </row>
    <row r="54" spans="1:32" hidden="1">
      <c r="A54" s="197"/>
      <c r="B54" s="502"/>
      <c r="C54" s="502"/>
      <c r="D54" s="502"/>
      <c r="E54" s="502"/>
      <c r="F54" s="502"/>
      <c r="G54" s="502"/>
      <c r="H54" s="502"/>
      <c r="I54" s="208"/>
      <c r="J54" s="208"/>
      <c r="K54" s="208"/>
      <c r="L54" s="208"/>
      <c r="M54" s="208"/>
      <c r="N54" s="208"/>
      <c r="O54" s="208"/>
      <c r="P54" s="208"/>
      <c r="Q54" s="208"/>
      <c r="R54" s="208"/>
      <c r="S54" s="208"/>
      <c r="T54" s="208"/>
      <c r="U54" s="502"/>
      <c r="V54" s="502"/>
      <c r="W54" s="502"/>
      <c r="Y54" s="208"/>
      <c r="Z54" s="208"/>
      <c r="AA54" s="208"/>
      <c r="AB54" s="208"/>
      <c r="AC54" s="208"/>
      <c r="AD54" s="208"/>
      <c r="AE54" s="208"/>
      <c r="AF54" s="197"/>
    </row>
    <row r="55" spans="1:32" hidden="1">
      <c r="A55" s="197"/>
      <c r="B55" s="502"/>
      <c r="C55" s="502"/>
      <c r="D55" s="502"/>
      <c r="E55" s="502"/>
      <c r="F55" s="502"/>
      <c r="G55" s="502"/>
      <c r="H55" s="502"/>
      <c r="I55" s="208"/>
      <c r="J55" s="208"/>
      <c r="K55" s="208"/>
      <c r="L55" s="208"/>
      <c r="M55" s="208"/>
      <c r="N55" s="208"/>
      <c r="O55" s="208"/>
      <c r="P55" s="208"/>
      <c r="Q55" s="208"/>
      <c r="R55" s="208"/>
      <c r="S55" s="208"/>
      <c r="T55" s="208"/>
      <c r="U55" s="502"/>
      <c r="V55" s="502"/>
      <c r="W55" s="502"/>
      <c r="Y55" s="208"/>
      <c r="Z55" s="208"/>
      <c r="AA55" s="208"/>
      <c r="AB55" s="208"/>
      <c r="AC55" s="208"/>
      <c r="AD55" s="208"/>
      <c r="AE55" s="208"/>
      <c r="AF55" s="197"/>
    </row>
    <row r="56" spans="1:32" hidden="1">
      <c r="A56" s="197"/>
      <c r="B56" s="502"/>
      <c r="C56" s="502"/>
      <c r="D56" s="502"/>
      <c r="E56" s="502"/>
      <c r="F56" s="502"/>
      <c r="G56" s="502"/>
      <c r="H56" s="502"/>
      <c r="I56" s="208"/>
      <c r="J56" s="208"/>
      <c r="K56" s="208"/>
      <c r="L56" s="208"/>
      <c r="M56" s="208"/>
      <c r="N56" s="208"/>
      <c r="O56" s="208"/>
      <c r="P56" s="208"/>
      <c r="Q56" s="208"/>
      <c r="R56" s="208"/>
      <c r="S56" s="208"/>
      <c r="T56" s="208"/>
      <c r="U56" s="502"/>
      <c r="V56" s="502"/>
      <c r="W56" s="502"/>
      <c r="Y56" s="208"/>
      <c r="Z56" s="208"/>
      <c r="AA56" s="208"/>
      <c r="AB56" s="208"/>
      <c r="AC56" s="208"/>
      <c r="AD56" s="208"/>
      <c r="AE56" s="208"/>
      <c r="AF56" s="197"/>
    </row>
    <row r="57" spans="1:32" hidden="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row>
    <row r="58" spans="1:32" ht="10.5" customHeight="1">
      <c r="A58" s="197"/>
      <c r="B58" s="278"/>
      <c r="C58" s="197"/>
      <c r="D58" s="197"/>
      <c r="E58" s="197"/>
      <c r="F58" s="197"/>
      <c r="G58" s="197"/>
      <c r="H58" s="197"/>
      <c r="I58" s="278"/>
      <c r="J58" s="197"/>
      <c r="K58" s="197"/>
      <c r="L58" s="197"/>
      <c r="M58" s="197"/>
      <c r="N58" s="197"/>
      <c r="O58" s="197"/>
      <c r="P58" s="197"/>
      <c r="Q58" s="197"/>
      <c r="R58" s="197"/>
      <c r="S58" s="197"/>
      <c r="T58" s="197"/>
      <c r="U58" s="197"/>
      <c r="V58" s="197"/>
      <c r="W58" s="197"/>
      <c r="X58" s="278"/>
      <c r="Y58" s="197"/>
      <c r="Z58" s="197"/>
      <c r="AA58" s="197"/>
      <c r="AB58" s="197"/>
      <c r="AC58" s="197"/>
      <c r="AD58" s="197"/>
      <c r="AE58" s="197"/>
      <c r="AF58" s="197"/>
    </row>
    <row r="59" spans="1:32" ht="23.25">
      <c r="A59" s="197"/>
      <c r="B59" s="579"/>
      <c r="C59" s="664" t="s">
        <v>330</v>
      </c>
      <c r="D59" s="664"/>
      <c r="F59" s="579"/>
      <c r="G59" s="579"/>
      <c r="H59" s="579"/>
      <c r="I59" s="345"/>
      <c r="J59" s="207"/>
      <c r="K59" s="207"/>
      <c r="L59" s="207"/>
      <c r="M59" s="207"/>
      <c r="N59" s="207"/>
      <c r="O59" s="207"/>
      <c r="P59" s="207"/>
      <c r="Q59" s="207"/>
      <c r="R59" s="208"/>
      <c r="S59" s="208"/>
      <c r="T59" s="208"/>
      <c r="U59" s="208"/>
      <c r="V59" s="208"/>
      <c r="W59" s="208"/>
      <c r="X59" s="208"/>
      <c r="Y59" s="208"/>
      <c r="Z59" s="208"/>
      <c r="AA59" s="208"/>
      <c r="AB59" s="208"/>
      <c r="AC59" s="208"/>
      <c r="AD59" s="208"/>
      <c r="AE59" s="208"/>
      <c r="AF59" s="197"/>
    </row>
    <row r="60" spans="1:32">
      <c r="A60" s="197"/>
      <c r="B60" s="502"/>
      <c r="C60" s="502"/>
      <c r="D60" s="208"/>
      <c r="E60" s="208"/>
      <c r="F60" s="208"/>
      <c r="G60" s="208"/>
      <c r="H60" s="208"/>
      <c r="I60" s="552"/>
      <c r="J60" s="208"/>
      <c r="K60" s="208"/>
      <c r="L60" s="208"/>
      <c r="M60" s="208"/>
      <c r="N60" s="208"/>
      <c r="O60" s="208"/>
      <c r="P60" s="208"/>
      <c r="Q60" s="208"/>
      <c r="R60" s="208"/>
      <c r="S60" s="208"/>
      <c r="T60" s="208"/>
      <c r="U60" s="208"/>
      <c r="V60" s="208"/>
      <c r="W60" s="208"/>
      <c r="X60" s="208"/>
      <c r="Y60" s="207"/>
      <c r="Z60" s="207"/>
      <c r="AA60" s="207"/>
      <c r="AB60" s="207"/>
      <c r="AC60" s="208"/>
      <c r="AD60" s="208"/>
      <c r="AE60" s="207"/>
      <c r="AF60" s="197"/>
    </row>
    <row r="61" spans="1:32">
      <c r="A61" s="197"/>
      <c r="B61" s="502"/>
      <c r="C61" s="502"/>
      <c r="D61" s="208"/>
      <c r="E61" s="208"/>
      <c r="F61" s="208"/>
      <c r="G61" s="208"/>
      <c r="H61" s="208"/>
      <c r="I61" s="552"/>
      <c r="J61" s="208"/>
      <c r="K61" s="208"/>
      <c r="L61" s="208"/>
      <c r="M61" s="208"/>
      <c r="N61" s="208"/>
      <c r="O61" s="208"/>
      <c r="P61" s="208"/>
      <c r="Q61" s="208"/>
      <c r="R61" s="208"/>
      <c r="S61" s="208"/>
      <c r="T61" s="208"/>
      <c r="U61" s="208"/>
      <c r="V61" s="208"/>
      <c r="W61" s="208"/>
      <c r="X61" s="208"/>
      <c r="Y61" s="207"/>
      <c r="Z61" s="207"/>
      <c r="AA61" s="207"/>
      <c r="AB61" s="207"/>
      <c r="AC61" s="208"/>
      <c r="AD61" s="208"/>
      <c r="AE61" s="207"/>
      <c r="AF61" s="197"/>
    </row>
    <row r="62" spans="1:32" ht="15" thickBot="1">
      <c r="A62" s="197"/>
      <c r="D62" s="502"/>
      <c r="F62" s="502"/>
      <c r="G62" s="502"/>
      <c r="H62" s="502"/>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197"/>
    </row>
    <row r="63" spans="1:32" ht="15.75" thickBot="1">
      <c r="A63" s="197"/>
      <c r="C63" s="2159" t="s">
        <v>163</v>
      </c>
      <c r="D63" s="2160"/>
      <c r="E63" s="2160"/>
      <c r="F63" s="2160"/>
      <c r="G63" s="2160"/>
      <c r="H63" s="2160"/>
      <c r="I63" s="2160"/>
      <c r="J63" s="2160"/>
      <c r="K63" s="2160"/>
      <c r="L63" s="2160"/>
      <c r="M63" s="2160"/>
      <c r="N63" s="2160"/>
      <c r="O63" s="2160"/>
      <c r="P63" s="2160"/>
      <c r="Q63" s="2160"/>
      <c r="R63" s="2160"/>
      <c r="S63" s="2160"/>
      <c r="T63" s="2160"/>
      <c r="U63" s="2160"/>
      <c r="V63" s="2160"/>
      <c r="W63" s="2160"/>
      <c r="X63" s="2160"/>
      <c r="Y63" s="2160"/>
      <c r="Z63" s="2160"/>
      <c r="AA63" s="2160"/>
      <c r="AB63" s="2160"/>
      <c r="AC63" s="2160"/>
      <c r="AD63" s="2160"/>
      <c r="AE63" s="679"/>
      <c r="AF63" s="197"/>
    </row>
    <row r="64" spans="1:32" ht="15">
      <c r="A64" s="197"/>
      <c r="C64" s="2125" t="s">
        <v>66</v>
      </c>
      <c r="D64" s="2126"/>
      <c r="E64" s="2126"/>
      <c r="F64" s="2126"/>
      <c r="G64" s="2126"/>
      <c r="H64" s="2126"/>
      <c r="I64" s="2127"/>
      <c r="J64" s="2128" t="s">
        <v>705</v>
      </c>
      <c r="K64" s="2128"/>
      <c r="L64" s="2128"/>
      <c r="M64" s="2128"/>
      <c r="N64" s="2128"/>
      <c r="O64" s="2128"/>
      <c r="P64" s="2128"/>
      <c r="Q64" s="2128"/>
      <c r="R64" s="2128"/>
      <c r="S64" s="2129"/>
      <c r="T64" s="2139" t="s">
        <v>67</v>
      </c>
      <c r="U64" s="2140"/>
      <c r="V64" s="2140"/>
      <c r="W64" s="2140"/>
      <c r="X64" s="2140"/>
      <c r="Y64" s="2140"/>
      <c r="Z64" s="2140"/>
      <c r="AA64" s="2140"/>
      <c r="AB64" s="2140"/>
      <c r="AC64" s="2141"/>
      <c r="AD64" s="2141"/>
      <c r="AE64" s="2142"/>
      <c r="AF64" s="197"/>
    </row>
    <row r="65" spans="1:32" ht="15">
      <c r="A65" s="197"/>
      <c r="C65" s="680"/>
      <c r="D65" s="681"/>
      <c r="E65" s="681"/>
      <c r="F65" s="681"/>
      <c r="G65" s="681"/>
      <c r="H65" s="681"/>
      <c r="I65" s="682"/>
      <c r="J65" s="2137" t="s">
        <v>86</v>
      </c>
      <c r="K65" s="2137"/>
      <c r="L65" s="2137"/>
      <c r="M65" s="2137"/>
      <c r="N65" s="2137"/>
      <c r="O65" s="2137"/>
      <c r="P65" s="2137"/>
      <c r="Q65" s="2137"/>
      <c r="R65" s="2137"/>
      <c r="S65" s="2138"/>
      <c r="T65" s="2136" t="s">
        <v>68</v>
      </c>
      <c r="U65" s="2137"/>
      <c r="V65" s="2137"/>
      <c r="W65" s="2137"/>
      <c r="X65" s="2137"/>
      <c r="Y65" s="2137"/>
      <c r="Z65" s="2137"/>
      <c r="AA65" s="2137"/>
      <c r="AB65" s="2138"/>
      <c r="AC65" s="2143" t="s">
        <v>69</v>
      </c>
      <c r="AD65" s="2144"/>
      <c r="AE65" s="2145"/>
      <c r="AF65" s="197"/>
    </row>
    <row r="66" spans="1:32" ht="26.25" customHeight="1">
      <c r="A66" s="197"/>
      <c r="C66" s="2130" t="s">
        <v>641</v>
      </c>
      <c r="D66" s="2131"/>
      <c r="E66" s="2131"/>
      <c r="F66" s="2131"/>
      <c r="G66" s="2131"/>
      <c r="H66" s="2131"/>
      <c r="I66" s="2132"/>
      <c r="J66" s="2110" t="s">
        <v>70</v>
      </c>
      <c r="K66" s="2119" t="s">
        <v>87</v>
      </c>
      <c r="L66" s="2119" t="s">
        <v>124</v>
      </c>
      <c r="M66" s="2119" t="s">
        <v>89</v>
      </c>
      <c r="N66" s="2119" t="s">
        <v>391</v>
      </c>
      <c r="O66" s="2119" t="s">
        <v>90</v>
      </c>
      <c r="P66" s="2146" t="s">
        <v>91</v>
      </c>
      <c r="Q66" s="2146" t="s">
        <v>92</v>
      </c>
      <c r="R66" s="2149" t="s">
        <v>73</v>
      </c>
      <c r="S66" s="2152" t="s">
        <v>73</v>
      </c>
      <c r="T66" s="2110" t="s">
        <v>70</v>
      </c>
      <c r="U66" s="2133" t="s">
        <v>71</v>
      </c>
      <c r="V66" s="2134"/>
      <c r="W66" s="2134"/>
      <c r="X66" s="2135"/>
      <c r="Y66" s="2104" t="s">
        <v>72</v>
      </c>
      <c r="Z66" s="2105"/>
      <c r="AA66" s="2106"/>
      <c r="AB66" s="2107" t="s">
        <v>73</v>
      </c>
      <c r="AC66" s="2110" t="s">
        <v>70</v>
      </c>
      <c r="AD66" s="2101" t="s">
        <v>74</v>
      </c>
      <c r="AE66" s="2155" t="s">
        <v>73</v>
      </c>
      <c r="AF66" s="197"/>
    </row>
    <row r="67" spans="1:32" ht="66" customHeight="1">
      <c r="A67" s="197"/>
      <c r="C67" s="2113" t="s">
        <v>200</v>
      </c>
      <c r="D67" s="2114"/>
      <c r="E67" s="2114"/>
      <c r="F67" s="2114"/>
      <c r="G67" s="2114"/>
      <c r="H67" s="2114"/>
      <c r="I67" s="2115"/>
      <c r="J67" s="2111"/>
      <c r="K67" s="2120"/>
      <c r="L67" s="2122"/>
      <c r="M67" s="2122"/>
      <c r="N67" s="2122"/>
      <c r="O67" s="2122"/>
      <c r="P67" s="2147"/>
      <c r="Q67" s="2147"/>
      <c r="R67" s="2150"/>
      <c r="S67" s="2153"/>
      <c r="T67" s="2111"/>
      <c r="U67" s="2123" t="s">
        <v>75</v>
      </c>
      <c r="V67" s="2124"/>
      <c r="W67" s="2124"/>
      <c r="X67" s="2124"/>
      <c r="Y67" s="606" t="s">
        <v>364</v>
      </c>
      <c r="Z67" s="606" t="s">
        <v>77</v>
      </c>
      <c r="AA67" s="606" t="s">
        <v>78</v>
      </c>
      <c r="AB67" s="2108"/>
      <c r="AC67" s="2111"/>
      <c r="AD67" s="2102"/>
      <c r="AE67" s="2156"/>
      <c r="AF67" s="197"/>
    </row>
    <row r="68" spans="1:32" ht="15" thickBot="1">
      <c r="A68" s="197"/>
      <c r="C68" s="2116"/>
      <c r="D68" s="2117"/>
      <c r="E68" s="2117"/>
      <c r="F68" s="2117"/>
      <c r="G68" s="2117"/>
      <c r="H68" s="2117"/>
      <c r="I68" s="2118"/>
      <c r="J68" s="2112"/>
      <c r="K68" s="2121"/>
      <c r="L68" s="2121"/>
      <c r="M68" s="2121"/>
      <c r="N68" s="2121"/>
      <c r="O68" s="2121"/>
      <c r="P68" s="2148"/>
      <c r="Q68" s="2148"/>
      <c r="R68" s="2151"/>
      <c r="S68" s="2154"/>
      <c r="T68" s="2112"/>
      <c r="U68" s="683">
        <v>1</v>
      </c>
      <c r="V68" s="683">
        <v>3</v>
      </c>
      <c r="W68" s="683">
        <v>5</v>
      </c>
      <c r="X68" s="683" t="s">
        <v>79</v>
      </c>
      <c r="Y68" s="684" t="s">
        <v>80</v>
      </c>
      <c r="Z68" s="684" t="s">
        <v>80</v>
      </c>
      <c r="AA68" s="684" t="s">
        <v>80</v>
      </c>
      <c r="AB68" s="2109"/>
      <c r="AC68" s="2112"/>
      <c r="AD68" s="2103"/>
      <c r="AE68" s="2157"/>
      <c r="AF68" s="197"/>
    </row>
    <row r="69" spans="1:32">
      <c r="A69" s="197"/>
      <c r="C69" s="685"/>
      <c r="D69" s="685"/>
      <c r="E69" s="685"/>
      <c r="F69" s="685"/>
      <c r="G69" s="685"/>
      <c r="H69" s="685"/>
      <c r="I69" s="685"/>
      <c r="J69" s="2098" t="s">
        <v>660</v>
      </c>
      <c r="K69" s="2098"/>
      <c r="L69" s="2098"/>
      <c r="M69" s="2098"/>
      <c r="N69" s="2098"/>
      <c r="O69" s="2098"/>
      <c r="P69" s="2098"/>
      <c r="Q69" s="2098"/>
      <c r="R69" s="686"/>
      <c r="S69" s="687"/>
      <c r="T69" s="2098" t="s">
        <v>660</v>
      </c>
      <c r="U69" s="2098"/>
      <c r="V69" s="2098"/>
      <c r="W69" s="2098"/>
      <c r="X69" s="2098"/>
      <c r="Y69" s="2098"/>
      <c r="Z69" s="2098"/>
      <c r="AA69" s="2098"/>
      <c r="AB69" s="688"/>
      <c r="AC69" s="2099" t="s">
        <v>661</v>
      </c>
      <c r="AD69" s="2099"/>
      <c r="AE69" s="688"/>
      <c r="AF69" s="197"/>
    </row>
    <row r="70" spans="1:32" ht="33" customHeight="1">
      <c r="A70" s="197"/>
      <c r="C70" s="689" t="s">
        <v>201</v>
      </c>
      <c r="D70" s="690"/>
      <c r="E70" s="645"/>
      <c r="F70" s="690"/>
      <c r="G70" s="690"/>
      <c r="H70" s="690"/>
      <c r="I70" s="691"/>
      <c r="J70" s="208"/>
      <c r="K70" s="208"/>
      <c r="L70" s="208"/>
      <c r="M70" s="208"/>
      <c r="N70" s="208"/>
      <c r="O70" s="208"/>
      <c r="P70" s="208"/>
      <c r="Q70" s="208"/>
      <c r="R70" s="208"/>
      <c r="S70" s="208"/>
      <c r="T70" s="208"/>
      <c r="U70" s="208"/>
      <c r="V70" s="208"/>
      <c r="W70" s="208"/>
      <c r="X70" s="208"/>
      <c r="Y70" s="208"/>
      <c r="Z70" s="208"/>
      <c r="AA70" s="208"/>
      <c r="AB70" s="208"/>
      <c r="AC70" s="208"/>
      <c r="AD70" s="208"/>
      <c r="AE70" s="208"/>
      <c r="AF70" s="197"/>
    </row>
    <row r="71" spans="1:32" ht="18" customHeight="1">
      <c r="A71" s="197"/>
      <c r="B71" s="666"/>
      <c r="C71" s="692" t="s">
        <v>202</v>
      </c>
      <c r="D71" s="690"/>
      <c r="E71" s="645"/>
      <c r="F71" s="690"/>
      <c r="G71" s="690"/>
      <c r="H71" s="690"/>
      <c r="I71" s="691"/>
      <c r="J71" s="2100" t="s">
        <v>624</v>
      </c>
      <c r="K71" s="2100"/>
      <c r="L71" s="2100"/>
      <c r="M71" s="2100"/>
      <c r="N71" s="2100"/>
      <c r="O71" s="693"/>
      <c r="R71" s="208"/>
      <c r="S71" s="208"/>
      <c r="T71" s="208"/>
      <c r="U71" s="208"/>
      <c r="V71" s="208"/>
      <c r="W71" s="208"/>
      <c r="X71" s="208"/>
      <c r="Y71" s="208"/>
      <c r="Z71" s="208"/>
      <c r="AA71" s="208"/>
      <c r="AB71" s="208"/>
      <c r="AC71" s="208"/>
      <c r="AD71" s="208"/>
      <c r="AE71" s="208"/>
      <c r="AF71" s="197"/>
    </row>
    <row r="72" spans="1:32" ht="18" customHeight="1">
      <c r="A72" s="197"/>
      <c r="B72" s="666"/>
      <c r="C72" s="692" t="s">
        <v>213</v>
      </c>
      <c r="D72" s="690"/>
      <c r="E72" s="645"/>
      <c r="F72" s="690"/>
      <c r="G72" s="690"/>
      <c r="H72" s="690"/>
      <c r="I72" s="691"/>
      <c r="J72" s="2100"/>
      <c r="K72" s="2100"/>
      <c r="L72" s="2100"/>
      <c r="M72" s="2100"/>
      <c r="N72" s="2100"/>
      <c r="O72" s="694"/>
      <c r="R72" s="208"/>
      <c r="S72" s="208"/>
      <c r="T72" s="208"/>
      <c r="U72" s="208"/>
      <c r="V72" s="208"/>
      <c r="W72" s="208"/>
      <c r="X72" s="208"/>
      <c r="Y72" s="208"/>
      <c r="Z72" s="208"/>
      <c r="AA72" s="208"/>
      <c r="AB72" s="208"/>
      <c r="AC72" s="208"/>
      <c r="AD72" s="208"/>
      <c r="AE72" s="208"/>
      <c r="AF72" s="197"/>
    </row>
    <row r="73" spans="1:32" ht="18" customHeight="1">
      <c r="A73" s="197"/>
      <c r="B73" s="666"/>
      <c r="C73" s="692" t="s">
        <v>212</v>
      </c>
      <c r="D73" s="690"/>
      <c r="E73" s="645"/>
      <c r="F73" s="690"/>
      <c r="G73" s="690"/>
      <c r="H73" s="690"/>
      <c r="I73" s="691"/>
      <c r="J73" s="2100"/>
      <c r="K73" s="2100"/>
      <c r="L73" s="2100"/>
      <c r="M73" s="2100"/>
      <c r="N73" s="2100"/>
      <c r="O73" s="694"/>
      <c r="R73" s="208"/>
      <c r="S73" s="208"/>
      <c r="T73" s="208"/>
      <c r="U73" s="208"/>
      <c r="V73" s="208"/>
      <c r="W73" s="208"/>
      <c r="X73" s="208"/>
      <c r="Y73" s="208"/>
      <c r="Z73" s="208"/>
      <c r="AA73" s="208"/>
      <c r="AB73" s="208"/>
      <c r="AC73" s="208"/>
      <c r="AD73" s="208"/>
      <c r="AE73" s="208"/>
      <c r="AF73" s="197"/>
    </row>
    <row r="74" spans="1:32" ht="18" customHeight="1">
      <c r="A74" s="197"/>
      <c r="B74" s="666"/>
      <c r="C74" s="692" t="s">
        <v>214</v>
      </c>
      <c r="D74" s="690"/>
      <c r="E74" s="645"/>
      <c r="F74" s="690"/>
      <c r="G74" s="690"/>
      <c r="H74" s="690"/>
      <c r="I74" s="691"/>
      <c r="J74" s="2100"/>
      <c r="K74" s="2100"/>
      <c r="L74" s="2100"/>
      <c r="M74" s="2100"/>
      <c r="N74" s="2100"/>
      <c r="O74" s="694"/>
      <c r="R74" s="208"/>
      <c r="S74" s="208"/>
      <c r="T74" s="208"/>
      <c r="U74" s="208"/>
      <c r="V74" s="208"/>
      <c r="W74" s="208"/>
      <c r="X74" s="208"/>
      <c r="Y74" s="208"/>
      <c r="Z74" s="208"/>
      <c r="AA74" s="208"/>
      <c r="AB74" s="208"/>
      <c r="AC74" s="208"/>
      <c r="AD74" s="208"/>
      <c r="AE74" s="208"/>
      <c r="AF74" s="197"/>
    </row>
    <row r="75" spans="1:32" ht="18" customHeight="1">
      <c r="A75" s="197"/>
      <c r="B75" s="666"/>
      <c r="C75" s="692" t="s">
        <v>215</v>
      </c>
      <c r="D75" s="690"/>
      <c r="E75" s="645"/>
      <c r="F75" s="690"/>
      <c r="G75" s="690"/>
      <c r="H75" s="690"/>
      <c r="I75" s="691"/>
      <c r="J75" s="2100"/>
      <c r="K75" s="2100"/>
      <c r="L75" s="2100"/>
      <c r="M75" s="2100"/>
      <c r="N75" s="2100"/>
      <c r="O75" s="694"/>
      <c r="R75" s="208"/>
      <c r="S75" s="208"/>
      <c r="T75" s="208"/>
      <c r="U75" s="208"/>
      <c r="V75" s="208"/>
      <c r="W75" s="208"/>
      <c r="X75" s="208"/>
      <c r="Y75" s="208"/>
      <c r="Z75" s="208"/>
      <c r="AA75" s="208"/>
      <c r="AB75" s="208"/>
      <c r="AC75" s="208"/>
      <c r="AD75" s="208"/>
      <c r="AE75" s="208"/>
      <c r="AF75" s="197"/>
    </row>
    <row r="76" spans="1:32" ht="18" customHeight="1">
      <c r="A76" s="197"/>
      <c r="B76" s="666"/>
      <c r="C76" s="692" t="s">
        <v>216</v>
      </c>
      <c r="D76" s="690"/>
      <c r="E76" s="645"/>
      <c r="F76" s="690"/>
      <c r="G76" s="690"/>
      <c r="H76" s="690"/>
      <c r="I76" s="691"/>
      <c r="J76" s="2100"/>
      <c r="K76" s="2100"/>
      <c r="L76" s="2100"/>
      <c r="M76" s="2100"/>
      <c r="N76" s="2100"/>
      <c r="O76" s="693"/>
      <c r="R76" s="208"/>
      <c r="S76" s="208"/>
      <c r="T76" s="208"/>
      <c r="U76" s="208"/>
      <c r="V76" s="208"/>
      <c r="W76" s="208"/>
      <c r="X76" s="208"/>
      <c r="Y76" s="208"/>
      <c r="Z76" s="208"/>
      <c r="AA76" s="208"/>
      <c r="AB76" s="208"/>
      <c r="AC76" s="208"/>
      <c r="AD76" s="208"/>
      <c r="AE76" s="208"/>
      <c r="AF76" s="197"/>
    </row>
    <row r="77" spans="1:32" ht="18" customHeight="1">
      <c r="A77" s="197"/>
      <c r="B77" s="666"/>
      <c r="C77" s="692" t="s">
        <v>217</v>
      </c>
      <c r="D77" s="690"/>
      <c r="E77" s="645"/>
      <c r="F77" s="690"/>
      <c r="G77" s="690"/>
      <c r="H77" s="690"/>
      <c r="I77" s="691"/>
      <c r="J77" s="2100"/>
      <c r="K77" s="2100"/>
      <c r="L77" s="2100"/>
      <c r="M77" s="2100"/>
      <c r="N77" s="2100"/>
      <c r="O77" s="693"/>
      <c r="R77" s="208"/>
      <c r="S77" s="208"/>
      <c r="T77" s="208"/>
      <c r="U77" s="208"/>
      <c r="V77" s="208"/>
      <c r="W77" s="208"/>
      <c r="X77" s="208"/>
      <c r="Y77" s="208"/>
      <c r="Z77" s="208"/>
      <c r="AA77" s="208"/>
      <c r="AB77" s="208"/>
      <c r="AC77" s="208"/>
      <c r="AD77" s="208"/>
      <c r="AE77" s="208"/>
      <c r="AF77" s="197"/>
    </row>
    <row r="78" spans="1:32" ht="18" customHeight="1">
      <c r="A78" s="197"/>
      <c r="B78" s="502"/>
      <c r="C78" s="692" t="s">
        <v>354</v>
      </c>
      <c r="D78" s="690"/>
      <c r="E78" s="645"/>
      <c r="F78" s="690"/>
      <c r="G78" s="690"/>
      <c r="H78" s="690"/>
      <c r="I78" s="691"/>
      <c r="J78" s="2100"/>
      <c r="K78" s="2100"/>
      <c r="L78" s="2100"/>
      <c r="M78" s="2100"/>
      <c r="N78" s="2100"/>
      <c r="O78" s="694"/>
      <c r="R78" s="208"/>
      <c r="S78" s="208"/>
      <c r="T78" s="208"/>
      <c r="U78" s="208"/>
      <c r="V78" s="208"/>
      <c r="W78" s="208"/>
      <c r="X78" s="208"/>
      <c r="Y78" s="208"/>
      <c r="Z78" s="208"/>
      <c r="AA78" s="208"/>
      <c r="AB78" s="208"/>
      <c r="AC78" s="208"/>
      <c r="AD78" s="208"/>
      <c r="AE78" s="208"/>
      <c r="AF78" s="197"/>
    </row>
    <row r="79" spans="1:32" ht="18" customHeight="1">
      <c r="A79" s="197"/>
      <c r="B79" s="502"/>
      <c r="C79" s="692" t="s">
        <v>355</v>
      </c>
      <c r="D79" s="690"/>
      <c r="E79" s="690"/>
      <c r="F79" s="690"/>
      <c r="G79" s="690"/>
      <c r="H79" s="690"/>
      <c r="I79" s="691"/>
      <c r="J79" s="2100"/>
      <c r="K79" s="2100"/>
      <c r="L79" s="2100"/>
      <c r="M79" s="2100"/>
      <c r="N79" s="2100"/>
      <c r="O79" s="694"/>
      <c r="R79" s="208"/>
      <c r="S79" s="208"/>
      <c r="T79" s="208"/>
      <c r="U79" s="208"/>
      <c r="V79" s="208"/>
      <c r="W79" s="208"/>
      <c r="X79" s="208"/>
      <c r="Y79" s="208"/>
      <c r="Z79" s="208"/>
      <c r="AA79" s="208"/>
      <c r="AB79" s="208"/>
      <c r="AC79" s="208"/>
      <c r="AD79" s="208"/>
      <c r="AE79" s="208"/>
      <c r="AF79" s="197"/>
    </row>
    <row r="80" spans="1:32" ht="18" customHeight="1">
      <c r="A80" s="197"/>
      <c r="B80" s="502"/>
      <c r="C80" s="692" t="s">
        <v>356</v>
      </c>
      <c r="D80" s="690"/>
      <c r="E80" s="690"/>
      <c r="F80" s="690"/>
      <c r="G80" s="690"/>
      <c r="H80" s="690"/>
      <c r="I80" s="691"/>
      <c r="J80" s="2100"/>
      <c r="K80" s="2100"/>
      <c r="L80" s="2100"/>
      <c r="M80" s="2100"/>
      <c r="N80" s="2100"/>
      <c r="O80" s="694"/>
      <c r="R80" s="208"/>
      <c r="S80" s="208"/>
      <c r="T80" s="208"/>
      <c r="U80" s="208"/>
      <c r="V80" s="208"/>
      <c r="W80" s="208"/>
      <c r="X80" s="208"/>
      <c r="Y80" s="208"/>
      <c r="Z80" s="208"/>
      <c r="AA80" s="208"/>
      <c r="AB80" s="208"/>
      <c r="AC80" s="208"/>
      <c r="AD80" s="208"/>
      <c r="AE80" s="208"/>
      <c r="AF80" s="197"/>
    </row>
    <row r="81" spans="1:32" ht="18" customHeight="1">
      <c r="A81" s="197"/>
      <c r="B81" s="502"/>
      <c r="C81" s="692" t="s">
        <v>357</v>
      </c>
      <c r="D81" s="695"/>
      <c r="E81" s="695"/>
      <c r="F81" s="695"/>
      <c r="G81" s="695"/>
      <c r="H81" s="695"/>
      <c r="I81" s="695"/>
      <c r="J81" s="2100"/>
      <c r="K81" s="2100"/>
      <c r="L81" s="2100"/>
      <c r="M81" s="2100"/>
      <c r="N81" s="2100"/>
      <c r="O81" s="694"/>
      <c r="R81" s="696"/>
      <c r="S81" s="696"/>
      <c r="T81" s="696"/>
      <c r="U81" s="208"/>
      <c r="V81" s="208"/>
      <c r="W81" s="208"/>
      <c r="X81" s="208"/>
      <c r="Y81" s="208"/>
      <c r="Z81" s="208"/>
      <c r="AA81" s="208"/>
      <c r="AB81" s="208"/>
      <c r="AC81" s="208"/>
      <c r="AD81" s="208"/>
      <c r="AE81" s="208"/>
      <c r="AF81" s="197"/>
    </row>
    <row r="82" spans="1:32" ht="18" customHeight="1">
      <c r="A82" s="197"/>
      <c r="B82" s="502"/>
      <c r="C82" s="692" t="s">
        <v>360</v>
      </c>
      <c r="D82" s="690"/>
      <c r="E82" s="690"/>
      <c r="F82" s="690"/>
      <c r="G82" s="690"/>
      <c r="H82" s="690"/>
      <c r="I82" s="691"/>
      <c r="J82" s="2100"/>
      <c r="K82" s="2100"/>
      <c r="L82" s="2100"/>
      <c r="M82" s="2100"/>
      <c r="N82" s="2100"/>
      <c r="O82" s="694"/>
      <c r="R82" s="208"/>
      <c r="S82" s="208"/>
      <c r="T82" s="208"/>
      <c r="U82" s="208"/>
      <c r="V82" s="208"/>
      <c r="W82" s="208"/>
      <c r="X82" s="208"/>
      <c r="Y82" s="208"/>
      <c r="Z82" s="208"/>
      <c r="AA82" s="208"/>
      <c r="AB82" s="208"/>
      <c r="AC82" s="208"/>
      <c r="AD82" s="208"/>
      <c r="AE82" s="208"/>
      <c r="AF82" s="197"/>
    </row>
    <row r="83" spans="1:32" ht="18" customHeight="1">
      <c r="A83" s="197"/>
      <c r="B83" s="502"/>
      <c r="C83" s="692" t="s">
        <v>359</v>
      </c>
      <c r="D83" s="690"/>
      <c r="E83" s="690"/>
      <c r="F83" s="690"/>
      <c r="G83" s="695"/>
      <c r="H83" s="695"/>
      <c r="I83" s="695"/>
      <c r="J83" s="2100"/>
      <c r="K83" s="2100"/>
      <c r="L83" s="2100"/>
      <c r="M83" s="2100"/>
      <c r="N83" s="2100"/>
      <c r="O83" s="693"/>
      <c r="R83" s="208"/>
      <c r="S83" s="208"/>
      <c r="T83" s="208"/>
      <c r="U83" s="208"/>
      <c r="V83" s="208"/>
      <c r="W83" s="208"/>
      <c r="X83" s="208"/>
      <c r="Y83" s="208"/>
      <c r="Z83" s="208"/>
      <c r="AA83" s="208"/>
      <c r="AB83" s="208"/>
      <c r="AC83" s="208"/>
      <c r="AD83" s="208"/>
      <c r="AE83" s="208"/>
      <c r="AF83" s="197"/>
    </row>
    <row r="84" spans="1:32" ht="18" customHeight="1">
      <c r="A84" s="197"/>
      <c r="B84" s="502"/>
      <c r="C84" s="692" t="s">
        <v>358</v>
      </c>
      <c r="D84" s="695"/>
      <c r="E84" s="695"/>
      <c r="F84" s="695"/>
      <c r="G84" s="645"/>
      <c r="H84" s="645"/>
      <c r="I84" s="645"/>
      <c r="J84" s="2100"/>
      <c r="K84" s="2100"/>
      <c r="L84" s="2100"/>
      <c r="M84" s="2100"/>
      <c r="N84" s="2100"/>
      <c r="O84" s="693"/>
      <c r="R84" s="696"/>
      <c r="S84" s="696"/>
      <c r="T84" s="696"/>
      <c r="U84" s="208"/>
      <c r="V84" s="208"/>
      <c r="W84" s="208"/>
      <c r="X84" s="208"/>
      <c r="Y84" s="208"/>
      <c r="Z84" s="208"/>
      <c r="AA84" s="208"/>
      <c r="AB84" s="208"/>
      <c r="AC84" s="208"/>
      <c r="AD84" s="208"/>
      <c r="AE84" s="208"/>
      <c r="AF84" s="197"/>
    </row>
    <row r="85" spans="1:32" ht="22.5" customHeight="1">
      <c r="A85" s="197"/>
      <c r="B85" s="502"/>
      <c r="C85" s="697"/>
      <c r="D85" s="696"/>
      <c r="E85" s="696"/>
      <c r="F85" s="696"/>
      <c r="M85" s="698"/>
      <c r="N85" s="696"/>
      <c r="O85" s="693"/>
      <c r="P85" s="696"/>
      <c r="Q85" s="696"/>
      <c r="R85" s="696"/>
      <c r="S85" s="696"/>
      <c r="T85" s="696"/>
      <c r="U85" s="208"/>
      <c r="V85" s="208"/>
      <c r="W85" s="208"/>
      <c r="X85" s="208"/>
      <c r="Y85" s="208"/>
      <c r="Z85" s="208"/>
      <c r="AA85" s="208"/>
      <c r="AB85" s="208"/>
      <c r="AC85" s="208"/>
      <c r="AD85" s="208"/>
      <c r="AE85" s="208"/>
      <c r="AF85" s="197"/>
    </row>
    <row r="86" spans="1:32" ht="6" customHeight="1">
      <c r="A86" s="197"/>
      <c r="B86" s="502"/>
      <c r="C86" s="697"/>
      <c r="D86" s="696"/>
      <c r="E86" s="696"/>
      <c r="F86" s="696"/>
      <c r="M86" s="698"/>
      <c r="N86" s="696"/>
      <c r="O86" s="693"/>
      <c r="P86" s="696"/>
      <c r="Q86" s="696"/>
      <c r="R86" s="696"/>
      <c r="S86" s="696"/>
      <c r="T86" s="696"/>
      <c r="U86" s="208"/>
      <c r="V86" s="208"/>
      <c r="W86" s="208"/>
      <c r="X86" s="208"/>
      <c r="Y86" s="208"/>
      <c r="Z86" s="208"/>
      <c r="AA86" s="208"/>
      <c r="AB86" s="208"/>
      <c r="AC86" s="208"/>
      <c r="AD86" s="208"/>
      <c r="AE86" s="208"/>
      <c r="AF86" s="197"/>
    </row>
    <row r="87" spans="1:32" ht="24.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row>
  </sheetData>
  <mergeCells count="37">
    <mergeCell ref="B5:C5"/>
    <mergeCell ref="C63:AD63"/>
    <mergeCell ref="C53:AD53"/>
    <mergeCell ref="B36:C36"/>
    <mergeCell ref="C44:AD44"/>
    <mergeCell ref="C47:AD47"/>
    <mergeCell ref="C50:AD50"/>
    <mergeCell ref="C64:I64"/>
    <mergeCell ref="J64:S64"/>
    <mergeCell ref="C66:I66"/>
    <mergeCell ref="U66:X66"/>
    <mergeCell ref="T65:AB65"/>
    <mergeCell ref="T64:AE64"/>
    <mergeCell ref="AC65:AE65"/>
    <mergeCell ref="M66:M68"/>
    <mergeCell ref="N66:N68"/>
    <mergeCell ref="O66:O68"/>
    <mergeCell ref="P66:P68"/>
    <mergeCell ref="J65:S65"/>
    <mergeCell ref="Q66:Q68"/>
    <mergeCell ref="R66:R68"/>
    <mergeCell ref="S66:S68"/>
    <mergeCell ref="AE66:AE68"/>
    <mergeCell ref="C67:I68"/>
    <mergeCell ref="J66:J68"/>
    <mergeCell ref="K66:K68"/>
    <mergeCell ref="L66:L68"/>
    <mergeCell ref="U67:X67"/>
    <mergeCell ref="T66:T68"/>
    <mergeCell ref="J69:Q69"/>
    <mergeCell ref="T69:AA69"/>
    <mergeCell ref="AC69:AD69"/>
    <mergeCell ref="J71:N84"/>
    <mergeCell ref="AD66:AD68"/>
    <mergeCell ref="Y66:AA66"/>
    <mergeCell ref="AB66:AB68"/>
    <mergeCell ref="AC66:AC68"/>
  </mergeCells>
  <pageMargins left="0.19685039370078741" right="0.11811023622047245" top="0.15748031496062992" bottom="0.19685039370078741"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V92"/>
  <sheetViews>
    <sheetView view="pageBreakPreview" zoomScale="70" zoomScaleSheetLayoutView="70" workbookViewId="0">
      <selection activeCell="Y8" sqref="Y8"/>
    </sheetView>
  </sheetViews>
  <sheetFormatPr defaultRowHeight="14.25"/>
  <cols>
    <col min="1" max="1" width="1.28515625" style="69" customWidth="1"/>
    <col min="2" max="2" width="14.5703125" style="69" customWidth="1"/>
    <col min="3" max="3" width="10" style="69" customWidth="1"/>
    <col min="4" max="5" width="8.7109375" style="69" customWidth="1"/>
    <col min="6" max="6" width="10" style="69" customWidth="1"/>
    <col min="7" max="7" width="9" style="69" customWidth="1"/>
    <col min="8" max="8" width="8.7109375" style="69" customWidth="1"/>
    <col min="9" max="9" width="10" style="69" customWidth="1"/>
    <col min="10" max="10" width="8.7109375" style="69" customWidth="1"/>
    <col min="11" max="11" width="8.140625" style="69" customWidth="1"/>
    <col min="12" max="12" width="10" style="69" customWidth="1"/>
    <col min="13" max="13" width="8.7109375" style="69" customWidth="1"/>
    <col min="14" max="14" width="8.42578125" style="69" customWidth="1"/>
    <col min="15" max="15" width="10" style="69" customWidth="1"/>
    <col min="16" max="16" width="8.7109375" style="69" customWidth="1"/>
    <col min="17" max="17" width="9.42578125" style="69" customWidth="1"/>
    <col min="18" max="18" width="10" style="69" customWidth="1"/>
    <col min="19" max="19" width="17.42578125" style="69" customWidth="1"/>
    <col min="20" max="20" width="7.85546875" style="69" customWidth="1"/>
    <col min="21" max="21" width="15.7109375" style="69" customWidth="1"/>
    <col min="22" max="22" width="1" style="69" customWidth="1"/>
    <col min="23" max="16384" width="9.140625" style="69"/>
  </cols>
  <sheetData>
    <row r="1" spans="1:22" ht="15.75" thickBot="1">
      <c r="A1" s="197"/>
      <c r="B1" s="198"/>
      <c r="C1" s="198"/>
      <c r="D1" s="199"/>
      <c r="E1" s="199"/>
      <c r="F1" s="199"/>
      <c r="G1" s="199"/>
      <c r="H1" s="199"/>
      <c r="I1" s="199"/>
      <c r="J1" s="199"/>
      <c r="K1" s="199"/>
      <c r="L1" s="199"/>
      <c r="M1" s="199"/>
      <c r="N1" s="199"/>
      <c r="O1" s="199"/>
      <c r="P1" s="199"/>
      <c r="Q1" s="199"/>
      <c r="R1" s="198" t="s">
        <v>1527</v>
      </c>
      <c r="S1" s="199"/>
      <c r="T1" s="199"/>
      <c r="U1" s="199"/>
      <c r="V1" s="197"/>
    </row>
    <row r="2" spans="1:22" ht="15.75" thickBot="1">
      <c r="A2" s="197"/>
      <c r="B2" s="2176" t="s">
        <v>0</v>
      </c>
      <c r="C2" s="2177"/>
      <c r="D2" s="2177"/>
      <c r="E2" s="2177"/>
      <c r="F2" s="2177"/>
      <c r="G2" s="2177"/>
      <c r="H2" s="2177"/>
      <c r="I2" s="2177"/>
      <c r="J2" s="2177"/>
      <c r="K2" s="2177"/>
      <c r="L2" s="2177"/>
      <c r="M2" s="2177"/>
      <c r="N2" s="2177"/>
      <c r="O2" s="2177"/>
      <c r="P2" s="2177"/>
      <c r="Q2" s="2177"/>
      <c r="R2" s="2177"/>
      <c r="S2" s="2177"/>
      <c r="T2" s="2177"/>
      <c r="U2" s="2178"/>
      <c r="V2" s="197"/>
    </row>
    <row r="3" spans="1:22" ht="24" customHeight="1">
      <c r="A3" s="197"/>
      <c r="B3" s="200"/>
      <c r="C3" s="201"/>
      <c r="D3" s="201"/>
      <c r="E3" s="201"/>
      <c r="F3" s="201"/>
      <c r="G3" s="202"/>
      <c r="H3" s="203"/>
      <c r="I3" s="203"/>
      <c r="J3" s="203"/>
      <c r="K3" s="203"/>
      <c r="L3" s="203"/>
      <c r="M3" s="203"/>
      <c r="N3" s="203"/>
      <c r="O3" s="203"/>
      <c r="P3" s="203"/>
      <c r="Q3" s="203"/>
      <c r="R3" s="203"/>
      <c r="S3" s="203"/>
      <c r="T3" s="203"/>
      <c r="U3" s="204"/>
      <c r="V3" s="197"/>
    </row>
    <row r="4" spans="1:22" ht="22.5" customHeight="1">
      <c r="A4" s="197"/>
      <c r="B4" s="2182" t="str">
        <f>Page3!A4</f>
        <v>MOHOKARE LOCAL MUNICIPALITY</v>
      </c>
      <c r="C4" s="2183"/>
      <c r="D4" s="2183"/>
      <c r="E4" s="2183"/>
      <c r="F4" s="2183"/>
      <c r="G4" s="2183"/>
      <c r="H4" s="2183"/>
      <c r="I4" s="2183"/>
      <c r="J4" s="2183"/>
      <c r="K4" s="2183"/>
      <c r="L4" s="2183"/>
      <c r="M4" s="2183"/>
      <c r="N4" s="2183"/>
      <c r="O4" s="2183"/>
      <c r="P4" s="2183"/>
      <c r="Q4" s="2183"/>
      <c r="R4" s="2183"/>
      <c r="S4" s="2183"/>
      <c r="T4" s="2183"/>
      <c r="U4" s="2184"/>
      <c r="V4" s="197"/>
    </row>
    <row r="5" spans="1:22" ht="29.25" customHeight="1">
      <c r="A5" s="197"/>
      <c r="B5" s="276"/>
      <c r="C5" s="205"/>
      <c r="D5" s="205"/>
      <c r="E5" s="206"/>
      <c r="F5" s="206"/>
      <c r="G5" s="207"/>
      <c r="H5" s="208"/>
      <c r="I5" s="208"/>
      <c r="J5" s="208"/>
      <c r="K5" s="208"/>
      <c r="L5" s="208"/>
      <c r="M5" s="208"/>
      <c r="N5" s="208"/>
      <c r="O5" s="208"/>
      <c r="P5" s="208"/>
      <c r="Q5" s="208"/>
      <c r="R5" s="208"/>
      <c r="S5" s="208"/>
      <c r="T5" s="208"/>
      <c r="U5" s="209"/>
      <c r="V5" s="197"/>
    </row>
    <row r="6" spans="1:22" ht="15.75">
      <c r="A6" s="197"/>
      <c r="B6" s="210" t="s">
        <v>1</v>
      </c>
      <c r="C6" s="2181" t="s">
        <v>311</v>
      </c>
      <c r="D6" s="2181"/>
      <c r="E6" s="2181"/>
      <c r="F6" s="2181"/>
      <c r="G6" s="2181"/>
      <c r="H6" s="2181"/>
      <c r="I6" s="2181"/>
      <c r="J6" s="2181"/>
      <c r="K6" s="2181"/>
      <c r="L6" s="2181"/>
      <c r="M6" s="2181"/>
      <c r="N6" s="2181"/>
      <c r="O6" s="2181"/>
      <c r="P6" s="2181"/>
      <c r="Q6" s="2181"/>
      <c r="R6" s="2181"/>
      <c r="S6" s="2181"/>
      <c r="T6" s="2181"/>
      <c r="U6" s="395"/>
      <c r="V6" s="197"/>
    </row>
    <row r="7" spans="1:22" s="213" customFormat="1" ht="15" customHeight="1">
      <c r="A7" s="211"/>
      <c r="B7" s="212"/>
      <c r="C7" s="2179" t="s">
        <v>2</v>
      </c>
      <c r="D7" s="2180"/>
      <c r="E7" s="2180"/>
      <c r="F7" s="2179" t="s">
        <v>3</v>
      </c>
      <c r="G7" s="2180"/>
      <c r="H7" s="2180"/>
      <c r="I7" s="2179" t="s">
        <v>4</v>
      </c>
      <c r="J7" s="2180"/>
      <c r="K7" s="2180"/>
      <c r="L7" s="2179" t="s">
        <v>5</v>
      </c>
      <c r="M7" s="2179"/>
      <c r="N7" s="2179"/>
      <c r="O7" s="2179" t="s">
        <v>6</v>
      </c>
      <c r="P7" s="2179"/>
      <c r="Q7" s="2179"/>
      <c r="R7" s="2179" t="s">
        <v>7</v>
      </c>
      <c r="S7" s="2179"/>
      <c r="T7" s="2179"/>
      <c r="U7" s="395"/>
      <c r="V7" s="211"/>
    </row>
    <row r="8" spans="1:22" s="215" customFormat="1" ht="63.75" customHeight="1">
      <c r="A8" s="214"/>
      <c r="B8" s="398" t="s">
        <v>8</v>
      </c>
      <c r="C8" s="391" t="s">
        <v>569</v>
      </c>
      <c r="D8" s="2172" t="s">
        <v>648</v>
      </c>
      <c r="E8" s="2172"/>
      <c r="F8" s="391" t="s">
        <v>569</v>
      </c>
      <c r="G8" s="2172" t="s">
        <v>648</v>
      </c>
      <c r="H8" s="2172"/>
      <c r="I8" s="391" t="s">
        <v>569</v>
      </c>
      <c r="J8" s="2172" t="s">
        <v>648</v>
      </c>
      <c r="K8" s="2172"/>
      <c r="L8" s="391" t="s">
        <v>569</v>
      </c>
      <c r="M8" s="2172" t="s">
        <v>648</v>
      </c>
      <c r="N8" s="2172"/>
      <c r="O8" s="391" t="s">
        <v>569</v>
      </c>
      <c r="P8" s="2172" t="s">
        <v>648</v>
      </c>
      <c r="Q8" s="2172"/>
      <c r="R8" s="391" t="s">
        <v>569</v>
      </c>
      <c r="S8" s="2172" t="s">
        <v>648</v>
      </c>
      <c r="T8" s="2172"/>
      <c r="U8" s="396"/>
      <c r="V8" s="214"/>
    </row>
    <row r="9" spans="1:22" ht="17.25" customHeight="1">
      <c r="A9" s="197"/>
      <c r="B9" s="399" t="s">
        <v>9</v>
      </c>
      <c r="C9" s="1899"/>
      <c r="D9" s="2171"/>
      <c r="E9" s="2171"/>
      <c r="F9" s="1899"/>
      <c r="G9" s="2171"/>
      <c r="H9" s="2171"/>
      <c r="I9" s="1899"/>
      <c r="J9" s="2171"/>
      <c r="K9" s="2171"/>
      <c r="L9" s="1900"/>
      <c r="M9" s="2171"/>
      <c r="N9" s="2171"/>
      <c r="O9" s="1900"/>
      <c r="P9" s="2171"/>
      <c r="Q9" s="2171"/>
      <c r="R9" s="1899"/>
      <c r="S9" s="2171"/>
      <c r="T9" s="2171"/>
      <c r="U9" s="216"/>
      <c r="V9" s="197"/>
    </row>
    <row r="10" spans="1:22">
      <c r="A10" s="197"/>
      <c r="B10" s="399" t="s">
        <v>10</v>
      </c>
      <c r="C10" s="1899" t="s">
        <v>1253</v>
      </c>
      <c r="D10" s="2171" t="s">
        <v>1254</v>
      </c>
      <c r="E10" s="2171"/>
      <c r="F10" s="1899"/>
      <c r="G10" s="2171"/>
      <c r="H10" s="2171"/>
      <c r="I10" s="1899"/>
      <c r="J10" s="2171"/>
      <c r="K10" s="2171"/>
      <c r="L10" s="1900"/>
      <c r="M10" s="2171"/>
      <c r="N10" s="2171"/>
      <c r="O10" s="1900"/>
      <c r="P10" s="2171"/>
      <c r="Q10" s="2171"/>
      <c r="R10" s="1899"/>
      <c r="S10" s="2171"/>
      <c r="T10" s="2171"/>
      <c r="U10" s="217"/>
      <c r="V10" s="197"/>
    </row>
    <row r="11" spans="1:22" ht="16.5" customHeight="1">
      <c r="A11" s="197"/>
      <c r="B11" s="399" t="s">
        <v>11</v>
      </c>
      <c r="C11" s="1899"/>
      <c r="D11" s="2171" t="s">
        <v>1</v>
      </c>
      <c r="E11" s="2171"/>
      <c r="F11" s="1899"/>
      <c r="G11" s="2171"/>
      <c r="H11" s="2171"/>
      <c r="I11" s="1899"/>
      <c r="J11" s="2171"/>
      <c r="K11" s="2171"/>
      <c r="L11" s="1900"/>
      <c r="M11" s="2171"/>
      <c r="N11" s="2171"/>
      <c r="O11" s="1900"/>
      <c r="P11" s="2171"/>
      <c r="Q11" s="2171"/>
      <c r="R11" s="1899"/>
      <c r="S11" s="2171"/>
      <c r="T11" s="2171"/>
      <c r="U11" s="217"/>
      <c r="V11" s="197"/>
    </row>
    <row r="12" spans="1:22">
      <c r="A12" s="197"/>
      <c r="B12" s="399" t="s">
        <v>12</v>
      </c>
      <c r="C12" s="1899"/>
      <c r="D12" s="2171"/>
      <c r="E12" s="2171"/>
      <c r="F12" s="1899"/>
      <c r="G12" s="2171"/>
      <c r="H12" s="2171"/>
      <c r="I12" s="1899"/>
      <c r="J12" s="2171"/>
      <c r="K12" s="2171"/>
      <c r="L12" s="1900"/>
      <c r="M12" s="2171"/>
      <c r="N12" s="2171"/>
      <c r="O12" s="1900"/>
      <c r="P12" s="2171"/>
      <c r="Q12" s="2171"/>
      <c r="R12" s="1899"/>
      <c r="S12" s="2171"/>
      <c r="T12" s="2171"/>
      <c r="U12" s="217"/>
      <c r="V12" s="197"/>
    </row>
    <row r="13" spans="1:22" ht="16.5" customHeight="1">
      <c r="A13" s="197"/>
      <c r="B13" s="399" t="s">
        <v>209</v>
      </c>
      <c r="C13" s="1899"/>
      <c r="D13" s="2171"/>
      <c r="E13" s="2171"/>
      <c r="F13" s="1899"/>
      <c r="G13" s="2171"/>
      <c r="H13" s="2171"/>
      <c r="I13" s="1899"/>
      <c r="J13" s="2171"/>
      <c r="K13" s="2171"/>
      <c r="L13" s="1900"/>
      <c r="M13" s="2171"/>
      <c r="N13" s="2171"/>
      <c r="O13" s="1900"/>
      <c r="P13" s="2171"/>
      <c r="Q13" s="2171"/>
      <c r="R13" s="1899"/>
      <c r="S13" s="2171"/>
      <c r="T13" s="2171"/>
      <c r="U13" s="217"/>
      <c r="V13" s="197"/>
    </row>
    <row r="14" spans="1:22" ht="3.75" customHeight="1">
      <c r="A14" s="197"/>
      <c r="B14" s="276"/>
      <c r="C14" s="186"/>
      <c r="D14" s="186"/>
      <c r="E14" s="186"/>
      <c r="F14" s="186"/>
      <c r="G14" s="186"/>
      <c r="H14" s="186"/>
      <c r="I14" s="186"/>
      <c r="J14" s="186"/>
      <c r="K14" s="208"/>
      <c r="L14" s="208"/>
      <c r="M14" s="208"/>
      <c r="N14" s="208"/>
      <c r="O14" s="208"/>
      <c r="P14" s="208"/>
      <c r="Q14" s="208"/>
      <c r="R14" s="208"/>
      <c r="S14" s="208"/>
      <c r="T14" s="208"/>
      <c r="U14" s="209"/>
      <c r="V14" s="197"/>
    </row>
    <row r="15" spans="1:22" ht="21.75" customHeight="1">
      <c r="A15" s="197"/>
      <c r="B15" s="276"/>
      <c r="C15" s="186"/>
      <c r="D15" s="186"/>
      <c r="E15" s="186"/>
      <c r="F15" s="186"/>
      <c r="G15" s="186"/>
      <c r="H15" s="186"/>
      <c r="I15" s="186"/>
      <c r="J15" s="186"/>
      <c r="K15" s="208"/>
      <c r="L15" s="208"/>
      <c r="M15" s="208"/>
      <c r="N15" s="208"/>
      <c r="O15" s="208"/>
      <c r="P15" s="208"/>
      <c r="Q15" s="208"/>
      <c r="R15" s="208"/>
      <c r="S15" s="208"/>
      <c r="T15" s="208"/>
      <c r="U15" s="209"/>
      <c r="V15" s="197"/>
    </row>
    <row r="16" spans="1:22" ht="15.75">
      <c r="A16" s="197"/>
      <c r="B16" s="2187" t="s">
        <v>307</v>
      </c>
      <c r="C16" s="2188"/>
      <c r="D16" s="2188"/>
      <c r="E16" s="2188"/>
      <c r="F16" s="2189"/>
      <c r="G16" s="2189"/>
      <c r="H16" s="218"/>
      <c r="I16" s="218"/>
      <c r="J16" s="218"/>
      <c r="K16" s="218"/>
      <c r="L16" s="218"/>
      <c r="M16" s="218"/>
      <c r="N16" s="218"/>
      <c r="O16" s="218"/>
      <c r="P16" s="218"/>
      <c r="Q16" s="218"/>
      <c r="R16" s="218"/>
      <c r="S16" s="218"/>
      <c r="T16" s="218"/>
      <c r="U16" s="219"/>
      <c r="V16" s="197"/>
    </row>
    <row r="17" spans="1:22" ht="24">
      <c r="A17" s="197"/>
      <c r="B17" s="2185" t="s">
        <v>276</v>
      </c>
      <c r="C17" s="2165"/>
      <c r="D17" s="2165"/>
      <c r="E17" s="2165" t="s">
        <v>277</v>
      </c>
      <c r="F17" s="2165"/>
      <c r="G17" s="2165"/>
      <c r="H17" s="2165" t="s">
        <v>278</v>
      </c>
      <c r="I17" s="2165"/>
      <c r="J17" s="2165"/>
      <c r="K17" s="2165" t="s">
        <v>279</v>
      </c>
      <c r="L17" s="2165"/>
      <c r="M17" s="2165" t="s">
        <v>280</v>
      </c>
      <c r="N17" s="2165"/>
      <c r="O17" s="2165" t="s">
        <v>281</v>
      </c>
      <c r="P17" s="2165"/>
      <c r="Q17" s="2165"/>
      <c r="R17" s="2165"/>
      <c r="S17" s="397" t="s">
        <v>750</v>
      </c>
      <c r="T17" s="2211" t="s">
        <v>752</v>
      </c>
      <c r="U17" s="2212"/>
      <c r="V17" s="197"/>
    </row>
    <row r="18" spans="1:22">
      <c r="A18" s="197"/>
      <c r="B18" s="2185"/>
      <c r="C18" s="2165"/>
      <c r="D18" s="2165"/>
      <c r="E18" s="2166"/>
      <c r="F18" s="2166"/>
      <c r="G18" s="2166"/>
      <c r="H18" s="2166"/>
      <c r="I18" s="2166"/>
      <c r="J18" s="2166"/>
      <c r="K18" s="2166"/>
      <c r="L18" s="2166"/>
      <c r="M18" s="2166"/>
      <c r="N18" s="2166"/>
      <c r="O18" s="2166"/>
      <c r="P18" s="2166"/>
      <c r="Q18" s="2166"/>
      <c r="R18" s="2166"/>
      <c r="S18" s="1974" t="s">
        <v>751</v>
      </c>
      <c r="T18" s="2211"/>
      <c r="U18" s="2212"/>
      <c r="V18" s="197"/>
    </row>
    <row r="19" spans="1:22" ht="21" customHeight="1">
      <c r="A19" s="197"/>
      <c r="B19" s="2196" t="s">
        <v>282</v>
      </c>
      <c r="C19" s="2197"/>
      <c r="D19" s="2198"/>
      <c r="E19" s="2170" t="s">
        <v>1272</v>
      </c>
      <c r="F19" s="2170"/>
      <c r="G19" s="2170"/>
      <c r="H19" s="2170">
        <v>576739600</v>
      </c>
      <c r="I19" s="2170"/>
      <c r="J19" s="2170"/>
      <c r="K19" s="2164">
        <v>516731550</v>
      </c>
      <c r="L19" s="2164"/>
      <c r="M19" s="2164">
        <v>829386487</v>
      </c>
      <c r="N19" s="2164"/>
      <c r="O19" s="2164" t="s">
        <v>1273</v>
      </c>
      <c r="P19" s="2164"/>
      <c r="Q19" s="2164"/>
      <c r="R19" s="2164"/>
      <c r="S19" s="2164"/>
      <c r="T19" s="2213"/>
      <c r="U19" s="2214"/>
      <c r="V19" s="197"/>
    </row>
    <row r="20" spans="1:22" ht="21" customHeight="1">
      <c r="A20" s="197"/>
      <c r="B20" s="2173" t="s">
        <v>283</v>
      </c>
      <c r="C20" s="2174"/>
      <c r="D20" s="2175"/>
      <c r="E20" s="2170" t="s">
        <v>1</v>
      </c>
      <c r="F20" s="2170"/>
      <c r="G20" s="2170"/>
      <c r="H20" s="2170" t="s">
        <v>1</v>
      </c>
      <c r="I20" s="2170"/>
      <c r="J20" s="2170"/>
      <c r="K20" s="2164" t="s">
        <v>1</v>
      </c>
      <c r="L20" s="2164"/>
      <c r="M20" s="2164" t="s">
        <v>1</v>
      </c>
      <c r="N20" s="2164"/>
      <c r="O20" s="2164" t="s">
        <v>1</v>
      </c>
      <c r="P20" s="2164"/>
      <c r="Q20" s="2164"/>
      <c r="R20" s="2164"/>
      <c r="S20" s="2164"/>
      <c r="T20" s="2215"/>
      <c r="U20" s="2216"/>
      <c r="V20" s="197"/>
    </row>
    <row r="21" spans="1:22" ht="21" customHeight="1">
      <c r="A21" s="197"/>
      <c r="B21" s="2173" t="s">
        <v>284</v>
      </c>
      <c r="C21" s="2174"/>
      <c r="D21" s="2175"/>
      <c r="E21" s="2170" t="s">
        <v>1274</v>
      </c>
      <c r="F21" s="2170"/>
      <c r="G21" s="2170"/>
      <c r="H21" s="2170">
        <v>51673</v>
      </c>
      <c r="I21" s="2170"/>
      <c r="J21" s="2170"/>
      <c r="K21" s="2164">
        <v>576830341</v>
      </c>
      <c r="L21" s="2164"/>
      <c r="M21" s="2164">
        <v>726961403</v>
      </c>
      <c r="N21" s="2164"/>
      <c r="O21" s="2164" t="s">
        <v>1275</v>
      </c>
      <c r="P21" s="2164"/>
      <c r="Q21" s="2164"/>
      <c r="R21" s="2164"/>
      <c r="S21" s="2164"/>
      <c r="T21" s="2215"/>
      <c r="U21" s="2216"/>
      <c r="V21" s="197"/>
    </row>
    <row r="22" spans="1:22" ht="21" customHeight="1">
      <c r="A22" s="197"/>
      <c r="B22" s="2173" t="s">
        <v>285</v>
      </c>
      <c r="C22" s="2174"/>
      <c r="D22" s="2175"/>
      <c r="E22" s="2170" t="s">
        <v>1</v>
      </c>
      <c r="F22" s="2170"/>
      <c r="G22" s="2170"/>
      <c r="H22" s="2170" t="s">
        <v>1</v>
      </c>
      <c r="I22" s="2170"/>
      <c r="J22" s="2170"/>
      <c r="K22" s="2164" t="s">
        <v>1</v>
      </c>
      <c r="L22" s="2164"/>
      <c r="M22" s="2164" t="s">
        <v>1</v>
      </c>
      <c r="N22" s="2164"/>
      <c r="O22" s="2164" t="s">
        <v>1</v>
      </c>
      <c r="P22" s="2164"/>
      <c r="Q22" s="2164"/>
      <c r="R22" s="2164"/>
      <c r="S22" s="2164"/>
      <c r="T22" s="2215"/>
      <c r="U22" s="2216"/>
      <c r="V22" s="197"/>
    </row>
    <row r="23" spans="1:22" ht="21" customHeight="1">
      <c r="A23" s="197"/>
      <c r="B23" s="2173" t="s">
        <v>286</v>
      </c>
      <c r="C23" s="2174"/>
      <c r="D23" s="2175"/>
      <c r="E23" s="2170" t="s">
        <v>1276</v>
      </c>
      <c r="F23" s="2170"/>
      <c r="G23" s="2170"/>
      <c r="H23" s="2170">
        <v>576739600</v>
      </c>
      <c r="I23" s="2170"/>
      <c r="J23" s="2170"/>
      <c r="K23" s="2164">
        <v>516731550</v>
      </c>
      <c r="L23" s="2164"/>
      <c r="M23" s="2164">
        <v>722852297</v>
      </c>
      <c r="N23" s="2164"/>
      <c r="O23" s="2164" t="s">
        <v>1277</v>
      </c>
      <c r="P23" s="2164"/>
      <c r="Q23" s="2164"/>
      <c r="R23" s="2164"/>
      <c r="S23" s="2164"/>
      <c r="T23" s="2215"/>
      <c r="U23" s="2216"/>
      <c r="V23" s="197"/>
    </row>
    <row r="24" spans="1:22" ht="21" customHeight="1">
      <c r="A24" s="197"/>
      <c r="B24" s="2173" t="s">
        <v>287</v>
      </c>
      <c r="C24" s="2174"/>
      <c r="D24" s="2175"/>
      <c r="E24" s="2170" t="s">
        <v>1</v>
      </c>
      <c r="F24" s="2170"/>
      <c r="G24" s="2170"/>
      <c r="H24" s="2170" t="s">
        <v>1</v>
      </c>
      <c r="I24" s="2170"/>
      <c r="J24" s="2170"/>
      <c r="K24" s="2164" t="s">
        <v>1</v>
      </c>
      <c r="L24" s="2164"/>
      <c r="M24" s="2164" t="s">
        <v>1</v>
      </c>
      <c r="N24" s="2164"/>
      <c r="O24" s="2164" t="s">
        <v>1</v>
      </c>
      <c r="P24" s="2164"/>
      <c r="Q24" s="2164"/>
      <c r="R24" s="2164"/>
      <c r="S24" s="2164"/>
      <c r="T24" s="2215"/>
      <c r="U24" s="2216"/>
      <c r="V24" s="197"/>
    </row>
    <row r="25" spans="1:22" ht="21" customHeight="1">
      <c r="A25" s="197"/>
      <c r="B25" s="2173" t="s">
        <v>288</v>
      </c>
      <c r="C25" s="2174"/>
      <c r="D25" s="2175"/>
      <c r="E25" s="2170" t="s">
        <v>1278</v>
      </c>
      <c r="F25" s="2170"/>
      <c r="G25" s="2170"/>
      <c r="H25" s="2170">
        <v>516732033</v>
      </c>
      <c r="I25" s="2170"/>
      <c r="J25" s="2170"/>
      <c r="K25" s="2164">
        <v>516731550</v>
      </c>
      <c r="L25" s="2164"/>
      <c r="M25" s="2164">
        <v>796971787</v>
      </c>
      <c r="N25" s="2164"/>
      <c r="O25" s="2164" t="s">
        <v>1279</v>
      </c>
      <c r="P25" s="2164"/>
      <c r="Q25" s="2164"/>
      <c r="R25" s="2164"/>
      <c r="S25" s="2164"/>
      <c r="T25" s="2215"/>
      <c r="U25" s="2216"/>
      <c r="V25" s="197"/>
    </row>
    <row r="26" spans="1:22" ht="21" customHeight="1">
      <c r="A26" s="197"/>
      <c r="B26" s="2173" t="s">
        <v>289</v>
      </c>
      <c r="C26" s="2174"/>
      <c r="D26" s="2175"/>
      <c r="E26" s="2170" t="s">
        <v>1280</v>
      </c>
      <c r="F26" s="2170"/>
      <c r="G26" s="2170"/>
      <c r="H26" s="2170">
        <v>576739600</v>
      </c>
      <c r="I26" s="2170"/>
      <c r="J26" s="2170"/>
      <c r="K26" s="2164">
        <v>516731550</v>
      </c>
      <c r="L26" s="2164"/>
      <c r="M26" s="2164">
        <v>829383357</v>
      </c>
      <c r="N26" s="2164"/>
      <c r="O26" s="2164" t="s">
        <v>1281</v>
      </c>
      <c r="P26" s="2164"/>
      <c r="Q26" s="2164"/>
      <c r="R26" s="2164"/>
      <c r="S26" s="2164"/>
      <c r="T26" s="2215"/>
      <c r="U26" s="2216"/>
      <c r="V26" s="197"/>
    </row>
    <row r="27" spans="1:22" ht="21" customHeight="1">
      <c r="A27" s="197"/>
      <c r="B27" s="2173" t="s">
        <v>290</v>
      </c>
      <c r="C27" s="2174"/>
      <c r="D27" s="2175"/>
      <c r="E27" s="2170" t="s">
        <v>1</v>
      </c>
      <c r="F27" s="2170"/>
      <c r="G27" s="2170"/>
      <c r="H27" s="2170" t="s">
        <v>1</v>
      </c>
      <c r="I27" s="2170"/>
      <c r="J27" s="2170"/>
      <c r="K27" s="2164" t="s">
        <v>1</v>
      </c>
      <c r="L27" s="2164"/>
      <c r="M27" s="2164" t="s">
        <v>1</v>
      </c>
      <c r="N27" s="2164"/>
      <c r="O27" s="2164" t="s">
        <v>1</v>
      </c>
      <c r="P27" s="2164"/>
      <c r="Q27" s="2164"/>
      <c r="R27" s="2164"/>
      <c r="S27" s="2164"/>
      <c r="T27" s="2215"/>
      <c r="U27" s="2216"/>
      <c r="V27" s="197"/>
    </row>
    <row r="28" spans="1:22" ht="21" customHeight="1">
      <c r="A28" s="197"/>
      <c r="B28" s="2173" t="s">
        <v>298</v>
      </c>
      <c r="C28" s="2174"/>
      <c r="D28" s="2175"/>
      <c r="E28" s="2170" t="s">
        <v>1</v>
      </c>
      <c r="F28" s="2170"/>
      <c r="G28" s="2170"/>
      <c r="H28" s="2170" t="s">
        <v>1</v>
      </c>
      <c r="I28" s="2170"/>
      <c r="J28" s="2170"/>
      <c r="K28" s="2164" t="s">
        <v>1</v>
      </c>
      <c r="L28" s="2164"/>
      <c r="M28" s="2164" t="s">
        <v>1</v>
      </c>
      <c r="N28" s="2164"/>
      <c r="O28" s="2164" t="s">
        <v>1</v>
      </c>
      <c r="P28" s="2164"/>
      <c r="Q28" s="2164"/>
      <c r="R28" s="2164"/>
      <c r="S28" s="2164"/>
      <c r="T28" s="2215"/>
      <c r="U28" s="2216"/>
      <c r="V28" s="197"/>
    </row>
    <row r="29" spans="1:22" ht="21" customHeight="1">
      <c r="A29" s="197"/>
      <c r="B29" s="2173" t="s">
        <v>291</v>
      </c>
      <c r="C29" s="2174"/>
      <c r="D29" s="2175"/>
      <c r="E29" s="2170" t="s">
        <v>1282</v>
      </c>
      <c r="F29" s="2170"/>
      <c r="G29" s="2170"/>
      <c r="H29" s="2170">
        <v>516732033</v>
      </c>
      <c r="I29" s="2170"/>
      <c r="J29" s="2170"/>
      <c r="K29" s="2164">
        <v>516731550</v>
      </c>
      <c r="L29" s="2164"/>
      <c r="M29" s="2164">
        <v>733258397</v>
      </c>
      <c r="N29" s="2164"/>
      <c r="O29" s="2164" t="s">
        <v>1283</v>
      </c>
      <c r="P29" s="2164"/>
      <c r="Q29" s="2164"/>
      <c r="R29" s="2164"/>
      <c r="S29" s="2164"/>
      <c r="T29" s="2215"/>
      <c r="U29" s="2216"/>
      <c r="V29" s="197"/>
    </row>
    <row r="30" spans="1:22" ht="21" customHeight="1">
      <c r="A30" s="197"/>
      <c r="B30" s="2173" t="s">
        <v>292</v>
      </c>
      <c r="C30" s="2174"/>
      <c r="D30" s="2175"/>
      <c r="E30" s="2170" t="s">
        <v>1</v>
      </c>
      <c r="F30" s="2170"/>
      <c r="G30" s="2170"/>
      <c r="H30" s="2170" t="s">
        <v>1</v>
      </c>
      <c r="I30" s="2170"/>
      <c r="J30" s="2170"/>
      <c r="K30" s="2164" t="s">
        <v>1</v>
      </c>
      <c r="L30" s="2164"/>
      <c r="M30" s="2164" t="s">
        <v>1</v>
      </c>
      <c r="N30" s="2164"/>
      <c r="O30" s="2164" t="s">
        <v>1</v>
      </c>
      <c r="P30" s="2164"/>
      <c r="Q30" s="2164"/>
      <c r="R30" s="2164"/>
      <c r="S30" s="2164"/>
      <c r="T30" s="2215"/>
      <c r="U30" s="2216"/>
      <c r="V30" s="197"/>
    </row>
    <row r="31" spans="1:22" ht="21" customHeight="1">
      <c r="A31" s="197"/>
      <c r="B31" s="2173" t="s">
        <v>293</v>
      </c>
      <c r="C31" s="2174"/>
      <c r="D31" s="2175"/>
      <c r="E31" s="2170" t="s">
        <v>1</v>
      </c>
      <c r="F31" s="2170"/>
      <c r="G31" s="2170"/>
      <c r="H31" s="2170" t="s">
        <v>1</v>
      </c>
      <c r="I31" s="2170"/>
      <c r="J31" s="2170"/>
      <c r="K31" s="2164" t="s">
        <v>1</v>
      </c>
      <c r="L31" s="2164"/>
      <c r="M31" s="2164" t="s">
        <v>1</v>
      </c>
      <c r="N31" s="2164"/>
      <c r="O31" s="2164" t="s">
        <v>1</v>
      </c>
      <c r="P31" s="2164"/>
      <c r="Q31" s="2164"/>
      <c r="R31" s="2164"/>
      <c r="S31" s="2164"/>
      <c r="T31" s="2215"/>
      <c r="U31" s="2216"/>
      <c r="V31" s="197"/>
    </row>
    <row r="32" spans="1:22" ht="21" customHeight="1">
      <c r="A32" s="197"/>
      <c r="B32" s="2173" t="s">
        <v>294</v>
      </c>
      <c r="C32" s="2174"/>
      <c r="D32" s="2175"/>
      <c r="E32" s="2170" t="s">
        <v>1278</v>
      </c>
      <c r="F32" s="2170"/>
      <c r="G32" s="2170"/>
      <c r="H32" s="2170">
        <v>516732033</v>
      </c>
      <c r="I32" s="2170"/>
      <c r="J32" s="2170"/>
      <c r="K32" s="2164">
        <v>516731550</v>
      </c>
      <c r="L32" s="2164"/>
      <c r="M32" s="2164">
        <v>796971787</v>
      </c>
      <c r="N32" s="2164"/>
      <c r="O32" s="2164" t="s">
        <v>1279</v>
      </c>
      <c r="P32" s="2164"/>
      <c r="Q32" s="2164"/>
      <c r="R32" s="2164"/>
      <c r="S32" s="2164"/>
      <c r="T32" s="2215"/>
      <c r="U32" s="2216"/>
      <c r="V32" s="197"/>
    </row>
    <row r="33" spans="1:22" ht="21" customHeight="1">
      <c r="A33" s="197"/>
      <c r="B33" s="2173" t="s">
        <v>295</v>
      </c>
      <c r="C33" s="2174"/>
      <c r="D33" s="2175"/>
      <c r="E33" s="2170" t="s">
        <v>1280</v>
      </c>
      <c r="F33" s="2170"/>
      <c r="G33" s="2170"/>
      <c r="H33" s="2170">
        <v>516739600</v>
      </c>
      <c r="I33" s="2170"/>
      <c r="J33" s="2170"/>
      <c r="K33" s="2164">
        <v>516731550</v>
      </c>
      <c r="L33" s="2164"/>
      <c r="M33" s="2164">
        <v>829353357</v>
      </c>
      <c r="N33" s="2164"/>
      <c r="O33" s="2164" t="s">
        <v>1284</v>
      </c>
      <c r="P33" s="2164"/>
      <c r="Q33" s="2164"/>
      <c r="R33" s="2164"/>
      <c r="S33" s="2164"/>
      <c r="T33" s="2215"/>
      <c r="U33" s="2216"/>
      <c r="V33" s="197"/>
    </row>
    <row r="34" spans="1:22" ht="21" customHeight="1">
      <c r="A34" s="197"/>
      <c r="B34" s="2173" t="s">
        <v>296</v>
      </c>
      <c r="C34" s="2174"/>
      <c r="D34" s="2175"/>
      <c r="E34" s="2170" t="s">
        <v>1</v>
      </c>
      <c r="F34" s="2170"/>
      <c r="G34" s="2170"/>
      <c r="H34" s="2170" t="s">
        <v>1</v>
      </c>
      <c r="I34" s="2170"/>
      <c r="J34" s="2170"/>
      <c r="K34" s="2164" t="s">
        <v>1</v>
      </c>
      <c r="L34" s="2164"/>
      <c r="M34" s="2164" t="s">
        <v>1</v>
      </c>
      <c r="N34" s="2164"/>
      <c r="O34" s="2164" t="s">
        <v>1</v>
      </c>
      <c r="P34" s="2164"/>
      <c r="Q34" s="2164"/>
      <c r="R34" s="2164"/>
      <c r="S34" s="2164"/>
      <c r="T34" s="2215"/>
      <c r="U34" s="2216"/>
      <c r="V34" s="197"/>
    </row>
    <row r="35" spans="1:22" ht="21" customHeight="1">
      <c r="A35" s="197"/>
      <c r="B35" s="2173" t="s">
        <v>297</v>
      </c>
      <c r="C35" s="2174"/>
      <c r="D35" s="2175"/>
      <c r="E35" s="2170" t="s">
        <v>1285</v>
      </c>
      <c r="F35" s="2170"/>
      <c r="G35" s="2170"/>
      <c r="H35" s="2170">
        <v>516739600</v>
      </c>
      <c r="I35" s="2170"/>
      <c r="J35" s="2170"/>
      <c r="K35" s="2164">
        <v>516731056</v>
      </c>
      <c r="L35" s="2164"/>
      <c r="M35" s="2164">
        <v>795083568</v>
      </c>
      <c r="N35" s="2164"/>
      <c r="O35" s="2164" t="s">
        <v>1286</v>
      </c>
      <c r="P35" s="2164"/>
      <c r="Q35" s="2164"/>
      <c r="R35" s="2164"/>
      <c r="S35" s="2164"/>
      <c r="T35" s="2215"/>
      <c r="U35" s="2216"/>
      <c r="V35" s="197"/>
    </row>
    <row r="36" spans="1:22" ht="21" customHeight="1">
      <c r="A36" s="197"/>
      <c r="B36" s="2173" t="s">
        <v>149</v>
      </c>
      <c r="C36" s="2174"/>
      <c r="D36" s="2175"/>
      <c r="E36" s="2170" t="s">
        <v>1287</v>
      </c>
      <c r="F36" s="2170"/>
      <c r="G36" s="2170"/>
      <c r="H36" s="2170">
        <v>516732033</v>
      </c>
      <c r="I36" s="2170"/>
      <c r="J36" s="2170"/>
      <c r="K36" s="2164">
        <v>516731550</v>
      </c>
      <c r="L36" s="2164"/>
      <c r="M36" s="2164">
        <v>829583480</v>
      </c>
      <c r="N36" s="2164"/>
      <c r="O36" s="2164" t="s">
        <v>1288</v>
      </c>
      <c r="P36" s="2164"/>
      <c r="Q36" s="2164"/>
      <c r="R36" s="2164"/>
      <c r="S36" s="2164"/>
      <c r="T36" s="2215"/>
      <c r="U36" s="2216"/>
      <c r="V36" s="197"/>
    </row>
    <row r="37" spans="1:22" ht="21" customHeight="1">
      <c r="A37" s="197"/>
      <c r="B37" s="2173" t="s">
        <v>730</v>
      </c>
      <c r="C37" s="2174"/>
      <c r="D37" s="2175"/>
      <c r="E37" s="2170" t="s">
        <v>1289</v>
      </c>
      <c r="F37" s="2170"/>
      <c r="G37" s="2170"/>
      <c r="H37" s="2170">
        <v>516732033</v>
      </c>
      <c r="I37" s="2170"/>
      <c r="J37" s="2170"/>
      <c r="K37" s="2164">
        <v>516731550</v>
      </c>
      <c r="L37" s="2164"/>
      <c r="M37" s="2164">
        <v>729006666</v>
      </c>
      <c r="N37" s="2164"/>
      <c r="O37" s="2164" t="s">
        <v>1290</v>
      </c>
      <c r="P37" s="2164"/>
      <c r="Q37" s="2164"/>
      <c r="R37" s="2164"/>
      <c r="S37" s="2164"/>
      <c r="T37" s="2215"/>
      <c r="U37" s="2216"/>
      <c r="V37" s="197"/>
    </row>
    <row r="38" spans="1:22" ht="21" customHeight="1" thickBot="1">
      <c r="A38" s="197"/>
      <c r="B38" s="2199" t="s">
        <v>88</v>
      </c>
      <c r="C38" s="2200"/>
      <c r="D38" s="2201"/>
      <c r="E38" s="2170" t="s">
        <v>1278</v>
      </c>
      <c r="F38" s="2170"/>
      <c r="G38" s="2170"/>
      <c r="H38" s="2170" t="s">
        <v>1278</v>
      </c>
      <c r="I38" s="2170"/>
      <c r="J38" s="2170"/>
      <c r="K38" s="2164">
        <v>516731550</v>
      </c>
      <c r="L38" s="2164"/>
      <c r="M38" s="2164">
        <v>796971787</v>
      </c>
      <c r="N38" s="2164"/>
      <c r="O38" s="2164" t="s">
        <v>1279</v>
      </c>
      <c r="P38" s="2164"/>
      <c r="Q38" s="2164"/>
      <c r="R38" s="2164"/>
      <c r="S38" s="2164"/>
      <c r="T38" s="2234"/>
      <c r="U38" s="2235"/>
      <c r="V38" s="197"/>
    </row>
    <row r="39" spans="1:22" s="186" customFormat="1" ht="28.5" customHeight="1">
      <c r="A39" s="199"/>
      <c r="B39" s="197" t="s">
        <v>1</v>
      </c>
      <c r="C39" s="220"/>
      <c r="D39" s="220"/>
      <c r="E39" s="220"/>
      <c r="F39" s="220"/>
      <c r="G39" s="220"/>
      <c r="H39" s="220"/>
      <c r="I39" s="220"/>
      <c r="J39" s="220"/>
      <c r="K39" s="220"/>
      <c r="L39" s="220"/>
      <c r="M39" s="220"/>
      <c r="N39" s="220"/>
      <c r="O39" s="220"/>
      <c r="P39" s="220"/>
      <c r="Q39" s="220"/>
      <c r="R39" s="220"/>
      <c r="S39" s="221" t="s">
        <v>1249</v>
      </c>
      <c r="T39" s="222"/>
      <c r="U39" s="199"/>
      <c r="V39" s="199"/>
    </row>
    <row r="40" spans="1:22" s="208" customFormat="1" ht="21" customHeight="1">
      <c r="B40" s="187"/>
      <c r="C40" s="194"/>
      <c r="D40" s="194"/>
      <c r="E40" s="194"/>
      <c r="F40" s="194"/>
      <c r="G40" s="194"/>
      <c r="H40" s="194"/>
      <c r="I40" s="194"/>
      <c r="J40" s="194"/>
      <c r="K40" s="194"/>
      <c r="L40" s="194"/>
      <c r="M40" s="194"/>
      <c r="N40" s="194"/>
      <c r="O40" s="194"/>
      <c r="P40" s="194"/>
      <c r="Q40" s="194"/>
      <c r="R40" s="194"/>
    </row>
    <row r="41" spans="1:22" ht="15.75" thickBot="1">
      <c r="A41" s="197"/>
      <c r="B41" s="198"/>
      <c r="C41" s="198" t="str">
        <f>Page3!A4</f>
        <v>MOHOKARE LOCAL MUNICIPALITY</v>
      </c>
      <c r="D41" s="199"/>
      <c r="E41" s="199"/>
      <c r="F41" s="199"/>
      <c r="G41" s="199"/>
      <c r="H41" s="199"/>
      <c r="I41" s="198" t="s">
        <v>1</v>
      </c>
      <c r="J41" s="198"/>
      <c r="K41" s="198"/>
      <c r="L41" s="198"/>
      <c r="M41" s="198"/>
      <c r="N41" s="198"/>
      <c r="O41" s="198"/>
      <c r="P41" s="198"/>
      <c r="Q41" s="198"/>
      <c r="R41" s="198" t="str">
        <f>Page3!F4</f>
        <v>WSDP 2012</v>
      </c>
      <c r="S41" s="199"/>
      <c r="T41" s="199"/>
      <c r="U41" s="199"/>
      <c r="V41" s="197"/>
    </row>
    <row r="42" spans="1:22" ht="15.75" thickBot="1">
      <c r="A42" s="197"/>
      <c r="B42" s="2167" t="s">
        <v>0</v>
      </c>
      <c r="C42" s="2168"/>
      <c r="D42" s="2168"/>
      <c r="E42" s="2168"/>
      <c r="F42" s="2168"/>
      <c r="G42" s="2168"/>
      <c r="H42" s="2168"/>
      <c r="I42" s="2168"/>
      <c r="J42" s="2168"/>
      <c r="K42" s="2168"/>
      <c r="L42" s="2168"/>
      <c r="M42" s="2168"/>
      <c r="N42" s="2168"/>
      <c r="O42" s="2168"/>
      <c r="P42" s="2168"/>
      <c r="Q42" s="2168"/>
      <c r="R42" s="2168"/>
      <c r="S42" s="2168"/>
      <c r="T42" s="2168"/>
      <c r="U42" s="2169"/>
      <c r="V42" s="197"/>
    </row>
    <row r="43" spans="1:22" s="186" customFormat="1" ht="6" customHeight="1">
      <c r="A43" s="199"/>
      <c r="B43" s="276"/>
      <c r="U43" s="223"/>
      <c r="V43" s="199"/>
    </row>
    <row r="44" spans="1:22" s="186" customFormat="1" ht="6" customHeight="1">
      <c r="A44" s="199"/>
      <c r="B44" s="276"/>
      <c r="U44" s="223"/>
      <c r="V44" s="199"/>
    </row>
    <row r="45" spans="1:22" ht="15">
      <c r="A45" s="197"/>
      <c r="B45" s="2190" t="s">
        <v>19</v>
      </c>
      <c r="C45" s="2191"/>
      <c r="D45" s="2191"/>
      <c r="E45" s="2191"/>
      <c r="F45" s="2192"/>
      <c r="G45" s="2192"/>
      <c r="H45" s="208"/>
      <c r="I45" s="186"/>
      <c r="J45" s="186"/>
      <c r="K45" s="208"/>
      <c r="L45" s="208"/>
      <c r="M45" s="208"/>
      <c r="N45" s="208"/>
      <c r="O45" s="208"/>
      <c r="P45" s="208"/>
      <c r="Q45" s="208"/>
      <c r="R45" s="208"/>
      <c r="S45" s="208"/>
      <c r="T45" s="208"/>
      <c r="U45" s="209"/>
      <c r="V45" s="197"/>
    </row>
    <row r="46" spans="1:22">
      <c r="A46" s="197"/>
      <c r="B46" s="276"/>
      <c r="C46" s="186"/>
      <c r="D46" s="2193" t="s">
        <v>20</v>
      </c>
      <c r="E46" s="2194"/>
      <c r="F46" s="2194"/>
      <c r="G46" s="2194"/>
      <c r="H46" s="2194"/>
      <c r="I46" s="2194"/>
      <c r="J46" s="2195"/>
      <c r="K46" s="1754" t="s">
        <v>1255</v>
      </c>
      <c r="L46" s="1692"/>
      <c r="M46" s="1692"/>
      <c r="N46" s="1692"/>
      <c r="O46" s="1692"/>
      <c r="P46" s="1692"/>
      <c r="Q46" s="1692"/>
      <c r="R46" s="1692"/>
      <c r="S46" s="1692"/>
      <c r="T46" s="1692"/>
      <c r="U46" s="1693"/>
      <c r="V46" s="197"/>
    </row>
    <row r="47" spans="1:22">
      <c r="A47" s="197"/>
      <c r="B47" s="276"/>
      <c r="C47" s="186"/>
      <c r="D47" s="2193" t="s">
        <v>21</v>
      </c>
      <c r="E47" s="2194"/>
      <c r="F47" s="2194"/>
      <c r="G47" s="2194"/>
      <c r="H47" s="2194"/>
      <c r="I47" s="2194"/>
      <c r="J47" s="2195"/>
      <c r="K47" s="1754" t="s">
        <v>1256</v>
      </c>
      <c r="L47" s="1692"/>
      <c r="M47" s="1692"/>
      <c r="N47" s="1692"/>
      <c r="O47" s="1692"/>
      <c r="P47" s="1692"/>
      <c r="Q47" s="1692"/>
      <c r="R47" s="1692"/>
      <c r="S47" s="1692"/>
      <c r="T47" s="1692"/>
      <c r="U47" s="1693"/>
      <c r="V47" s="197"/>
    </row>
    <row r="48" spans="1:22">
      <c r="A48" s="197"/>
      <c r="B48" s="276"/>
      <c r="C48" s="186"/>
      <c r="D48" s="1755" t="s">
        <v>22</v>
      </c>
      <c r="E48" s="1848" t="s">
        <v>1257</v>
      </c>
      <c r="F48" s="1849"/>
      <c r="G48" s="1755" t="s">
        <v>23</v>
      </c>
      <c r="H48" s="1848" t="s">
        <v>1258</v>
      </c>
      <c r="I48" s="1848"/>
      <c r="J48" s="1849"/>
      <c r="K48" s="1755" t="s">
        <v>24</v>
      </c>
      <c r="L48" s="1848" t="s">
        <v>1259</v>
      </c>
      <c r="M48" s="1848"/>
      <c r="N48" s="1849"/>
      <c r="O48" s="1755" t="s">
        <v>25</v>
      </c>
      <c r="P48" s="1851" t="s">
        <v>1260</v>
      </c>
      <c r="Q48" s="1848"/>
      <c r="R48" s="1848"/>
      <c r="S48" s="1848"/>
      <c r="T48" s="1848"/>
      <c r="U48" s="1850"/>
      <c r="V48" s="197"/>
    </row>
    <row r="49" spans="1:22">
      <c r="A49" s="197"/>
      <c r="B49" s="276"/>
      <c r="C49" s="186"/>
      <c r="D49" s="1111" t="s">
        <v>26</v>
      </c>
      <c r="E49" s="1112"/>
      <c r="F49" s="1112"/>
      <c r="G49" s="1112"/>
      <c r="H49" s="1112"/>
      <c r="I49" s="1112"/>
      <c r="J49" s="1112"/>
      <c r="K49" s="1113"/>
      <c r="L49" s="1113"/>
      <c r="M49" s="1113"/>
      <c r="N49" s="1113"/>
      <c r="O49" s="1113"/>
      <c r="P49" s="1113"/>
      <c r="Q49" s="1113"/>
      <c r="R49" s="1113"/>
      <c r="S49" s="1113"/>
      <c r="T49" s="1113"/>
      <c r="U49" s="1114"/>
      <c r="V49" s="197"/>
    </row>
    <row r="50" spans="1:22" ht="15">
      <c r="A50" s="197"/>
      <c r="B50" s="276"/>
      <c r="C50" s="224"/>
      <c r="D50" s="2206" t="s">
        <v>13</v>
      </c>
      <c r="E50" s="2204"/>
      <c r="F50" s="2206" t="s">
        <v>14</v>
      </c>
      <c r="G50" s="2204"/>
      <c r="H50" s="2206" t="s">
        <v>15</v>
      </c>
      <c r="I50" s="2204"/>
      <c r="J50" s="2204"/>
      <c r="K50" s="2206" t="s">
        <v>16</v>
      </c>
      <c r="L50" s="2204"/>
      <c r="M50" s="2204"/>
      <c r="N50" s="1115" t="s">
        <v>17</v>
      </c>
      <c r="O50" s="2207" t="s">
        <v>18</v>
      </c>
      <c r="P50" s="2208"/>
      <c r="Q50" s="2208"/>
      <c r="R50" s="2208"/>
      <c r="S50" s="2208"/>
      <c r="T50" s="2208"/>
      <c r="U50" s="2209"/>
      <c r="V50" s="197"/>
    </row>
    <row r="51" spans="1:22">
      <c r="A51" s="197"/>
      <c r="B51" s="276"/>
      <c r="C51" s="186"/>
      <c r="D51" s="2186"/>
      <c r="E51" s="2186"/>
      <c r="F51" s="2186"/>
      <c r="G51" s="2186"/>
      <c r="H51" s="2186" t="s">
        <v>1</v>
      </c>
      <c r="I51" s="2186"/>
      <c r="J51" s="2186"/>
      <c r="K51" s="2186"/>
      <c r="L51" s="2186"/>
      <c r="M51" s="2186"/>
      <c r="N51" s="1898"/>
      <c r="O51" s="2186"/>
      <c r="P51" s="2186"/>
      <c r="Q51" s="2186"/>
      <c r="R51" s="2186"/>
      <c r="S51" s="2186"/>
      <c r="T51" s="2186"/>
      <c r="U51" s="2210"/>
      <c r="V51" s="197"/>
    </row>
    <row r="52" spans="1:22">
      <c r="A52" s="197"/>
      <c r="B52" s="276"/>
      <c r="C52" s="186"/>
      <c r="D52" s="2186"/>
      <c r="E52" s="2186"/>
      <c r="F52" s="2186" t="s">
        <v>1</v>
      </c>
      <c r="G52" s="2186"/>
      <c r="H52" s="2186"/>
      <c r="I52" s="2186"/>
      <c r="J52" s="2186"/>
      <c r="K52" s="2186"/>
      <c r="L52" s="2186"/>
      <c r="M52" s="2186"/>
      <c r="N52" s="1898"/>
      <c r="O52" s="2186"/>
      <c r="P52" s="2186"/>
      <c r="Q52" s="2186"/>
      <c r="R52" s="2186"/>
      <c r="S52" s="2186"/>
      <c r="T52" s="2186"/>
      <c r="U52" s="2210"/>
      <c r="V52" s="197"/>
    </row>
    <row r="53" spans="1:22">
      <c r="A53" s="197"/>
      <c r="B53" s="276" t="s">
        <v>1</v>
      </c>
      <c r="C53" s="186"/>
      <c r="D53" s="2186"/>
      <c r="E53" s="2186"/>
      <c r="F53" s="2186"/>
      <c r="G53" s="2186"/>
      <c r="H53" s="2186"/>
      <c r="I53" s="2186"/>
      <c r="J53" s="2186"/>
      <c r="K53" s="2186"/>
      <c r="L53" s="2186"/>
      <c r="M53" s="2186"/>
      <c r="N53" s="1898"/>
      <c r="O53" s="2186"/>
      <c r="P53" s="2186"/>
      <c r="Q53" s="2186"/>
      <c r="R53" s="2186"/>
      <c r="S53" s="2186"/>
      <c r="T53" s="2186"/>
      <c r="U53" s="2210"/>
      <c r="V53" s="197"/>
    </row>
    <row r="54" spans="1:22">
      <c r="A54" s="197"/>
      <c r="B54" s="276"/>
      <c r="C54" s="186"/>
      <c r="D54" s="2186"/>
      <c r="E54" s="2186"/>
      <c r="F54" s="2186"/>
      <c r="G54" s="2186"/>
      <c r="H54" s="2186"/>
      <c r="I54" s="2186"/>
      <c r="J54" s="2186"/>
      <c r="K54" s="2186"/>
      <c r="L54" s="2186"/>
      <c r="M54" s="2186"/>
      <c r="N54" s="1898"/>
      <c r="O54" s="2186"/>
      <c r="P54" s="2186"/>
      <c r="Q54" s="2186"/>
      <c r="R54" s="2186"/>
      <c r="S54" s="2186"/>
      <c r="T54" s="2186"/>
      <c r="U54" s="2210"/>
      <c r="V54" s="197"/>
    </row>
    <row r="55" spans="1:22">
      <c r="A55" s="197"/>
      <c r="B55" s="276"/>
      <c r="C55" s="186"/>
      <c r="D55" s="2239" t="s">
        <v>27</v>
      </c>
      <c r="E55" s="2239"/>
      <c r="F55" s="2239"/>
      <c r="G55" s="2204"/>
      <c r="H55" s="2204"/>
      <c r="I55" s="2204"/>
      <c r="J55" s="2204"/>
      <c r="K55" s="2204" t="s">
        <v>1256</v>
      </c>
      <c r="L55" s="2204"/>
      <c r="M55" s="2204"/>
      <c r="N55" s="2204"/>
      <c r="O55" s="2204"/>
      <c r="P55" s="2204"/>
      <c r="Q55" s="2204"/>
      <c r="R55" s="2204"/>
      <c r="S55" s="2204"/>
      <c r="T55" s="2204"/>
      <c r="U55" s="2205"/>
      <c r="V55" s="197"/>
    </row>
    <row r="56" spans="1:22">
      <c r="A56" s="197"/>
      <c r="B56" s="276"/>
      <c r="C56" s="186"/>
      <c r="D56" s="1896" t="s">
        <v>22</v>
      </c>
      <c r="E56" s="1848" t="s">
        <v>1257</v>
      </c>
      <c r="F56" s="1853"/>
      <c r="G56" s="1896" t="s">
        <v>23</v>
      </c>
      <c r="H56" s="1848" t="s">
        <v>1258</v>
      </c>
      <c r="I56" s="1852"/>
      <c r="J56" s="1853"/>
      <c r="K56" s="1896" t="s">
        <v>24</v>
      </c>
      <c r="L56" s="1848" t="s">
        <v>1259</v>
      </c>
      <c r="M56" s="1852"/>
      <c r="N56" s="1853"/>
      <c r="O56" s="1897" t="s">
        <v>25</v>
      </c>
      <c r="P56" s="1851" t="s">
        <v>1260</v>
      </c>
      <c r="Q56" s="1852"/>
      <c r="R56" s="1852"/>
      <c r="S56" s="1852"/>
      <c r="T56" s="1852"/>
      <c r="U56" s="1854"/>
      <c r="V56" s="197"/>
    </row>
    <row r="57" spans="1:22">
      <c r="A57" s="197"/>
      <c r="B57" s="276"/>
      <c r="C57" s="186"/>
      <c r="D57" s="225"/>
      <c r="E57" s="226"/>
      <c r="F57" s="226"/>
      <c r="G57" s="225"/>
      <c r="H57" s="226"/>
      <c r="I57" s="226"/>
      <c r="J57" s="226"/>
      <c r="K57" s="225"/>
      <c r="L57" s="226"/>
      <c r="M57" s="226"/>
      <c r="N57" s="226"/>
      <c r="O57" s="225"/>
      <c r="P57" s="226"/>
      <c r="Q57" s="226"/>
      <c r="R57" s="226"/>
      <c r="S57" s="226"/>
      <c r="T57" s="226"/>
      <c r="U57" s="217"/>
      <c r="V57" s="197"/>
    </row>
    <row r="58" spans="1:22" ht="15">
      <c r="A58" s="197"/>
      <c r="B58" s="227" t="s">
        <v>492</v>
      </c>
      <c r="C58" s="284"/>
      <c r="D58" s="228"/>
      <c r="E58" s="220"/>
      <c r="F58" s="220"/>
      <c r="G58" s="228"/>
      <c r="H58" s="194"/>
      <c r="I58" s="194"/>
      <c r="J58" s="194"/>
      <c r="K58" s="229"/>
      <c r="L58" s="194"/>
      <c r="M58" s="194"/>
      <c r="N58" s="194"/>
      <c r="O58" s="229"/>
      <c r="P58" s="194"/>
      <c r="Q58" s="194"/>
      <c r="R58" s="194"/>
      <c r="S58" s="194"/>
      <c r="T58" s="194"/>
      <c r="U58" s="230"/>
      <c r="V58" s="197"/>
    </row>
    <row r="59" spans="1:22">
      <c r="A59" s="197"/>
      <c r="B59" s="231" t="s">
        <v>485</v>
      </c>
      <c r="C59" s="208"/>
      <c r="D59" s="229"/>
      <c r="E59" s="194"/>
      <c r="F59" s="194"/>
      <c r="G59" s="229"/>
      <c r="H59" s="194"/>
      <c r="I59" s="194"/>
      <c r="J59" s="194"/>
      <c r="K59" s="229"/>
      <c r="L59" s="194"/>
      <c r="M59" s="194"/>
      <c r="N59" s="194"/>
      <c r="O59" s="229"/>
      <c r="P59" s="194"/>
      <c r="Q59" s="194"/>
      <c r="R59" s="194"/>
      <c r="S59" s="194"/>
      <c r="T59" s="194"/>
      <c r="U59" s="230"/>
      <c r="V59" s="197"/>
    </row>
    <row r="60" spans="1:22" s="188" customFormat="1" ht="25.5">
      <c r="A60" s="232"/>
      <c r="B60" s="233"/>
      <c r="C60" s="234"/>
      <c r="D60" s="2223" t="s">
        <v>539</v>
      </c>
      <c r="E60" s="2223"/>
      <c r="F60" s="2223"/>
      <c r="G60" s="392" t="s">
        <v>540</v>
      </c>
      <c r="H60" s="2220" t="s">
        <v>731</v>
      </c>
      <c r="I60" s="2221"/>
      <c r="J60" s="2221"/>
      <c r="K60" s="2221"/>
      <c r="L60" s="2221"/>
      <c r="M60" s="2221"/>
      <c r="N60" s="2221"/>
      <c r="O60" s="2221"/>
      <c r="P60" s="2221"/>
      <c r="Q60" s="2221"/>
      <c r="R60" s="2221"/>
      <c r="S60" s="2221"/>
      <c r="T60" s="2221"/>
      <c r="U60" s="2222"/>
      <c r="V60" s="232"/>
    </row>
    <row r="61" spans="1:22" ht="15" customHeight="1">
      <c r="A61" s="197"/>
      <c r="B61" s="231"/>
      <c r="C61" s="208"/>
      <c r="D61" s="2224" t="s">
        <v>486</v>
      </c>
      <c r="E61" s="2224"/>
      <c r="F61" s="2224"/>
      <c r="G61" s="1973" t="s">
        <v>1292</v>
      </c>
      <c r="H61" s="2202" t="s">
        <v>1291</v>
      </c>
      <c r="I61" s="2202"/>
      <c r="J61" s="2202"/>
      <c r="K61" s="2202"/>
      <c r="L61" s="2202"/>
      <c r="M61" s="2202"/>
      <c r="N61" s="2202"/>
      <c r="O61" s="2202"/>
      <c r="P61" s="2202"/>
      <c r="Q61" s="2202"/>
      <c r="R61" s="2202"/>
      <c r="S61" s="2202"/>
      <c r="T61" s="2202"/>
      <c r="U61" s="2203"/>
      <c r="V61" s="197"/>
    </row>
    <row r="62" spans="1:22" ht="15" customHeight="1">
      <c r="A62" s="197"/>
      <c r="B62" s="231"/>
      <c r="C62" s="208"/>
      <c r="D62" s="2224" t="s">
        <v>51</v>
      </c>
      <c r="E62" s="2224"/>
      <c r="F62" s="2224"/>
      <c r="G62" s="1973" t="s">
        <v>1293</v>
      </c>
      <c r="H62" s="2202" t="s">
        <v>1294</v>
      </c>
      <c r="I62" s="2202"/>
      <c r="J62" s="2202"/>
      <c r="K62" s="2202"/>
      <c r="L62" s="2202"/>
      <c r="M62" s="2202"/>
      <c r="N62" s="2202"/>
      <c r="O62" s="2202"/>
      <c r="P62" s="2202"/>
      <c r="Q62" s="2202"/>
      <c r="R62" s="2202"/>
      <c r="S62" s="2202"/>
      <c r="T62" s="2202"/>
      <c r="U62" s="2203"/>
      <c r="V62" s="197"/>
    </row>
    <row r="63" spans="1:22">
      <c r="A63" s="197"/>
      <c r="B63" s="231"/>
      <c r="C63" s="208"/>
      <c r="D63" s="2224" t="s">
        <v>487</v>
      </c>
      <c r="E63" s="2224"/>
      <c r="F63" s="2224"/>
      <c r="G63" s="1973" t="s">
        <v>1292</v>
      </c>
      <c r="H63" s="2202" t="s">
        <v>1295</v>
      </c>
      <c r="I63" s="2202"/>
      <c r="J63" s="2202"/>
      <c r="K63" s="2202"/>
      <c r="L63" s="2202"/>
      <c r="M63" s="2202"/>
      <c r="N63" s="2202"/>
      <c r="O63" s="2202"/>
      <c r="P63" s="2202"/>
      <c r="Q63" s="2202"/>
      <c r="R63" s="2202"/>
      <c r="S63" s="2202"/>
      <c r="T63" s="2202"/>
      <c r="U63" s="2203"/>
      <c r="V63" s="197"/>
    </row>
    <row r="64" spans="1:22" ht="15" customHeight="1">
      <c r="A64" s="197"/>
      <c r="B64" s="231"/>
      <c r="C64" s="208"/>
      <c r="D64" s="2236" t="s">
        <v>488</v>
      </c>
      <c r="E64" s="2237"/>
      <c r="F64" s="2238"/>
      <c r="G64" s="1886"/>
      <c r="H64" s="2202"/>
      <c r="I64" s="2202"/>
      <c r="J64" s="2202"/>
      <c r="K64" s="2202"/>
      <c r="L64" s="2202"/>
      <c r="M64" s="2202"/>
      <c r="N64" s="2202"/>
      <c r="O64" s="2202"/>
      <c r="P64" s="2202"/>
      <c r="Q64" s="2202"/>
      <c r="R64" s="2202"/>
      <c r="S64" s="2202"/>
      <c r="T64" s="2202"/>
      <c r="U64" s="2203"/>
      <c r="V64" s="197"/>
    </row>
    <row r="65" spans="1:22" ht="15" customHeight="1">
      <c r="A65" s="197"/>
      <c r="B65" s="231"/>
      <c r="C65" s="208"/>
      <c r="D65" s="2236" t="s">
        <v>489</v>
      </c>
      <c r="E65" s="2237"/>
      <c r="F65" s="2238"/>
      <c r="G65" s="1886"/>
      <c r="H65" s="2202"/>
      <c r="I65" s="2202"/>
      <c r="J65" s="2202"/>
      <c r="K65" s="2202"/>
      <c r="L65" s="2202"/>
      <c r="M65" s="2202"/>
      <c r="N65" s="2202"/>
      <c r="O65" s="2202"/>
      <c r="P65" s="2202"/>
      <c r="Q65" s="2202"/>
      <c r="R65" s="2202"/>
      <c r="S65" s="2202"/>
      <c r="T65" s="2202"/>
      <c r="U65" s="2203"/>
      <c r="V65" s="197"/>
    </row>
    <row r="66" spans="1:22" ht="15" customHeight="1">
      <c r="A66" s="197"/>
      <c r="B66" s="231"/>
      <c r="C66" s="208"/>
      <c r="D66" s="2236" t="s">
        <v>490</v>
      </c>
      <c r="E66" s="2237"/>
      <c r="F66" s="2238"/>
      <c r="G66" s="1886"/>
      <c r="H66" s="2202"/>
      <c r="I66" s="2202"/>
      <c r="J66" s="2202"/>
      <c r="K66" s="2202"/>
      <c r="L66" s="2202"/>
      <c r="M66" s="2202"/>
      <c r="N66" s="2202"/>
      <c r="O66" s="2202"/>
      <c r="P66" s="2202"/>
      <c r="Q66" s="2202"/>
      <c r="R66" s="2202"/>
      <c r="S66" s="2202"/>
      <c r="T66" s="2202"/>
      <c r="U66" s="2203"/>
      <c r="V66" s="197"/>
    </row>
    <row r="67" spans="1:22" ht="15" customHeight="1">
      <c r="A67" s="197"/>
      <c r="B67" s="231"/>
      <c r="C67" s="208"/>
      <c r="D67" s="2236" t="s">
        <v>491</v>
      </c>
      <c r="E67" s="2237"/>
      <c r="F67" s="2238"/>
      <c r="G67" s="1886"/>
      <c r="H67" s="2202"/>
      <c r="I67" s="2202"/>
      <c r="J67" s="2202"/>
      <c r="K67" s="2202"/>
      <c r="L67" s="2202"/>
      <c r="M67" s="2202"/>
      <c r="N67" s="2202"/>
      <c r="O67" s="2202"/>
      <c r="P67" s="2202"/>
      <c r="Q67" s="2202"/>
      <c r="R67" s="2202"/>
      <c r="S67" s="2202"/>
      <c r="T67" s="2202"/>
      <c r="U67" s="2203"/>
      <c r="V67" s="197"/>
    </row>
    <row r="68" spans="1:22" ht="15" customHeight="1">
      <c r="A68" s="197"/>
      <c r="B68" s="231"/>
      <c r="C68" s="208"/>
      <c r="D68" s="2217"/>
      <c r="E68" s="2218"/>
      <c r="F68" s="2219"/>
      <c r="G68" s="1886"/>
      <c r="H68" s="2202"/>
      <c r="I68" s="2202"/>
      <c r="J68" s="2202"/>
      <c r="K68" s="2202"/>
      <c r="L68" s="2202"/>
      <c r="M68" s="2202"/>
      <c r="N68" s="2202"/>
      <c r="O68" s="2202"/>
      <c r="P68" s="2202"/>
      <c r="Q68" s="2202"/>
      <c r="R68" s="2202"/>
      <c r="S68" s="2202"/>
      <c r="T68" s="2202"/>
      <c r="U68" s="2203"/>
      <c r="V68" s="197"/>
    </row>
    <row r="69" spans="1:22">
      <c r="A69" s="197"/>
      <c r="B69" s="231"/>
      <c r="C69" s="208"/>
      <c r="D69" s="229"/>
      <c r="E69" s="194"/>
      <c r="F69" s="194"/>
      <c r="G69" s="229"/>
      <c r="H69" s="194"/>
      <c r="I69" s="194"/>
      <c r="J69" s="194"/>
      <c r="K69" s="229"/>
      <c r="L69" s="194"/>
      <c r="M69" s="194"/>
      <c r="N69" s="194"/>
      <c r="O69" s="229"/>
      <c r="P69" s="194"/>
      <c r="Q69" s="194"/>
      <c r="R69" s="194"/>
      <c r="S69" s="194"/>
      <c r="T69" s="194"/>
      <c r="U69" s="230"/>
      <c r="V69" s="197"/>
    </row>
    <row r="70" spans="1:22" s="277" customFormat="1">
      <c r="A70" s="197"/>
      <c r="B70" s="394" t="s">
        <v>63</v>
      </c>
      <c r="C70" s="208"/>
      <c r="D70" s="229"/>
      <c r="E70" s="194"/>
      <c r="F70" s="194"/>
      <c r="G70" s="229"/>
      <c r="H70" s="194"/>
      <c r="I70" s="194"/>
      <c r="J70" s="194"/>
      <c r="K70" s="229"/>
      <c r="L70" s="194"/>
      <c r="M70" s="194"/>
      <c r="N70" s="194"/>
      <c r="O70" s="229"/>
      <c r="P70" s="194"/>
      <c r="Q70" s="194"/>
      <c r="R70" s="194"/>
      <c r="S70" s="194"/>
      <c r="T70" s="194"/>
      <c r="U70" s="230"/>
      <c r="V70" s="197"/>
    </row>
    <row r="71" spans="1:22" s="277" customFormat="1">
      <c r="A71" s="197"/>
      <c r="B71" s="2225"/>
      <c r="C71" s="2226"/>
      <c r="D71" s="2226"/>
      <c r="E71" s="2226"/>
      <c r="F71" s="2226"/>
      <c r="G71" s="2226"/>
      <c r="H71" s="2226"/>
      <c r="I71" s="2226"/>
      <c r="J71" s="2226"/>
      <c r="K71" s="2226"/>
      <c r="L71" s="2226"/>
      <c r="M71" s="2226"/>
      <c r="N71" s="2226"/>
      <c r="O71" s="2226"/>
      <c r="P71" s="2226"/>
      <c r="Q71" s="2226"/>
      <c r="R71" s="2226"/>
      <c r="S71" s="2226"/>
      <c r="T71" s="2226"/>
      <c r="U71" s="2227"/>
      <c r="V71" s="197"/>
    </row>
    <row r="72" spans="1:22" s="277" customFormat="1" ht="18.95" customHeight="1">
      <c r="A72" s="197"/>
      <c r="B72" s="2228"/>
      <c r="C72" s="2229"/>
      <c r="D72" s="2229"/>
      <c r="E72" s="2229"/>
      <c r="F72" s="2229"/>
      <c r="G72" s="2229"/>
      <c r="H72" s="2229"/>
      <c r="I72" s="2229"/>
      <c r="J72" s="2229"/>
      <c r="K72" s="2229"/>
      <c r="L72" s="2229"/>
      <c r="M72" s="2229"/>
      <c r="N72" s="2229"/>
      <c r="O72" s="2229"/>
      <c r="P72" s="2229"/>
      <c r="Q72" s="2229"/>
      <c r="R72" s="2229"/>
      <c r="S72" s="2229"/>
      <c r="T72" s="2229"/>
      <c r="U72" s="2230"/>
      <c r="V72" s="197"/>
    </row>
    <row r="73" spans="1:22" s="277" customFormat="1" ht="18.95" customHeight="1">
      <c r="A73" s="197"/>
      <c r="B73" s="2228"/>
      <c r="C73" s="2229"/>
      <c r="D73" s="2229"/>
      <c r="E73" s="2229"/>
      <c r="F73" s="2229"/>
      <c r="G73" s="2229"/>
      <c r="H73" s="2229"/>
      <c r="I73" s="2229"/>
      <c r="J73" s="2229"/>
      <c r="K73" s="2229"/>
      <c r="L73" s="2229"/>
      <c r="M73" s="2229"/>
      <c r="N73" s="2229"/>
      <c r="O73" s="2229"/>
      <c r="P73" s="2229"/>
      <c r="Q73" s="2229"/>
      <c r="R73" s="2229"/>
      <c r="S73" s="2229"/>
      <c r="T73" s="2229"/>
      <c r="U73" s="2230"/>
      <c r="V73" s="197"/>
    </row>
    <row r="74" spans="1:22" s="277" customFormat="1" ht="18.95" customHeight="1">
      <c r="A74" s="197"/>
      <c r="B74" s="2228"/>
      <c r="C74" s="2229"/>
      <c r="D74" s="2229"/>
      <c r="E74" s="2229"/>
      <c r="F74" s="2229"/>
      <c r="G74" s="2229"/>
      <c r="H74" s="2229"/>
      <c r="I74" s="2229"/>
      <c r="J74" s="2229"/>
      <c r="K74" s="2229"/>
      <c r="L74" s="2229"/>
      <c r="M74" s="2229"/>
      <c r="N74" s="2229"/>
      <c r="O74" s="2229"/>
      <c r="P74" s="2229"/>
      <c r="Q74" s="2229"/>
      <c r="R74" s="2229"/>
      <c r="S74" s="2229"/>
      <c r="T74" s="2229"/>
      <c r="U74" s="2230"/>
      <c r="V74" s="197"/>
    </row>
    <row r="75" spans="1:22" s="277" customFormat="1" ht="18.95" customHeight="1">
      <c r="A75" s="197"/>
      <c r="B75" s="2228"/>
      <c r="C75" s="2229"/>
      <c r="D75" s="2229"/>
      <c r="E75" s="2229"/>
      <c r="F75" s="2229"/>
      <c r="G75" s="2229"/>
      <c r="H75" s="2229"/>
      <c r="I75" s="2229"/>
      <c r="J75" s="2229"/>
      <c r="K75" s="2229"/>
      <c r="L75" s="2229"/>
      <c r="M75" s="2229"/>
      <c r="N75" s="2229"/>
      <c r="O75" s="2229"/>
      <c r="P75" s="2229"/>
      <c r="Q75" s="2229"/>
      <c r="R75" s="2229"/>
      <c r="S75" s="2229"/>
      <c r="T75" s="2229"/>
      <c r="U75" s="2230"/>
      <c r="V75" s="197"/>
    </row>
    <row r="76" spans="1:22" s="277" customFormat="1" ht="18.95" customHeight="1">
      <c r="A76" s="197"/>
      <c r="B76" s="2228"/>
      <c r="C76" s="2229"/>
      <c r="D76" s="2229"/>
      <c r="E76" s="2229"/>
      <c r="F76" s="2229"/>
      <c r="G76" s="2229"/>
      <c r="H76" s="2229"/>
      <c r="I76" s="2229"/>
      <c r="J76" s="2229"/>
      <c r="K76" s="2229"/>
      <c r="L76" s="2229"/>
      <c r="M76" s="2229"/>
      <c r="N76" s="2229"/>
      <c r="O76" s="2229"/>
      <c r="P76" s="2229"/>
      <c r="Q76" s="2229"/>
      <c r="R76" s="2229"/>
      <c r="S76" s="2229"/>
      <c r="T76" s="2229"/>
      <c r="U76" s="2230"/>
      <c r="V76" s="197"/>
    </row>
    <row r="77" spans="1:22" s="277" customFormat="1" ht="18.95" customHeight="1">
      <c r="A77" s="197"/>
      <c r="B77" s="2228"/>
      <c r="C77" s="2229"/>
      <c r="D77" s="2229"/>
      <c r="E77" s="2229"/>
      <c r="F77" s="2229"/>
      <c r="G77" s="2229"/>
      <c r="H77" s="2229"/>
      <c r="I77" s="2229"/>
      <c r="J77" s="2229"/>
      <c r="K77" s="2229"/>
      <c r="L77" s="2229"/>
      <c r="M77" s="2229"/>
      <c r="N77" s="2229"/>
      <c r="O77" s="2229"/>
      <c r="P77" s="2229"/>
      <c r="Q77" s="2229"/>
      <c r="R77" s="2229"/>
      <c r="S77" s="2229"/>
      <c r="T77" s="2229"/>
      <c r="U77" s="2230"/>
      <c r="V77" s="197"/>
    </row>
    <row r="78" spans="1:22" s="277" customFormat="1" ht="18.95" customHeight="1">
      <c r="A78" s="197"/>
      <c r="B78" s="2228"/>
      <c r="C78" s="2229"/>
      <c r="D78" s="2229"/>
      <c r="E78" s="2229"/>
      <c r="F78" s="2229"/>
      <c r="G78" s="2229"/>
      <c r="H78" s="2229"/>
      <c r="I78" s="2229"/>
      <c r="J78" s="2229"/>
      <c r="K78" s="2229"/>
      <c r="L78" s="2229"/>
      <c r="M78" s="2229"/>
      <c r="N78" s="2229"/>
      <c r="O78" s="2229"/>
      <c r="P78" s="2229"/>
      <c r="Q78" s="2229"/>
      <c r="R78" s="2229"/>
      <c r="S78" s="2229"/>
      <c r="T78" s="2229"/>
      <c r="U78" s="2230"/>
      <c r="V78" s="197"/>
    </row>
    <row r="79" spans="1:22" s="277" customFormat="1" ht="18.95" customHeight="1">
      <c r="A79" s="197"/>
      <c r="B79" s="2228"/>
      <c r="C79" s="2229"/>
      <c r="D79" s="2229"/>
      <c r="E79" s="2229"/>
      <c r="F79" s="2229"/>
      <c r="G79" s="2229"/>
      <c r="H79" s="2229"/>
      <c r="I79" s="2229"/>
      <c r="J79" s="2229"/>
      <c r="K79" s="2229"/>
      <c r="L79" s="2229"/>
      <c r="M79" s="2229"/>
      <c r="N79" s="2229"/>
      <c r="O79" s="2229"/>
      <c r="P79" s="2229"/>
      <c r="Q79" s="2229"/>
      <c r="R79" s="2229"/>
      <c r="S79" s="2229"/>
      <c r="T79" s="2229"/>
      <c r="U79" s="2230"/>
      <c r="V79" s="197"/>
    </row>
    <row r="80" spans="1:22" s="277" customFormat="1" ht="18.95" customHeight="1">
      <c r="A80" s="197"/>
      <c r="B80" s="2228"/>
      <c r="C80" s="2229"/>
      <c r="D80" s="2229"/>
      <c r="E80" s="2229"/>
      <c r="F80" s="2229"/>
      <c r="G80" s="2229"/>
      <c r="H80" s="2229"/>
      <c r="I80" s="2229"/>
      <c r="J80" s="2229"/>
      <c r="K80" s="2229"/>
      <c r="L80" s="2229"/>
      <c r="M80" s="2229"/>
      <c r="N80" s="2229"/>
      <c r="O80" s="2229"/>
      <c r="P80" s="2229"/>
      <c r="Q80" s="2229"/>
      <c r="R80" s="2229"/>
      <c r="S80" s="2229"/>
      <c r="T80" s="2229"/>
      <c r="U80" s="2230"/>
      <c r="V80" s="197"/>
    </row>
    <row r="81" spans="1:22" s="277" customFormat="1" ht="18.95" customHeight="1">
      <c r="A81" s="197"/>
      <c r="B81" s="2228"/>
      <c r="C81" s="2229"/>
      <c r="D81" s="2229"/>
      <c r="E81" s="2229"/>
      <c r="F81" s="2229"/>
      <c r="G81" s="2229"/>
      <c r="H81" s="2229"/>
      <c r="I81" s="2229"/>
      <c r="J81" s="2229"/>
      <c r="K81" s="2229"/>
      <c r="L81" s="2229"/>
      <c r="M81" s="2229"/>
      <c r="N81" s="2229"/>
      <c r="O81" s="2229"/>
      <c r="P81" s="2229"/>
      <c r="Q81" s="2229"/>
      <c r="R81" s="2229"/>
      <c r="S81" s="2229"/>
      <c r="T81" s="2229"/>
      <c r="U81" s="2230"/>
      <c r="V81" s="197"/>
    </row>
    <row r="82" spans="1:22" s="277" customFormat="1" ht="18.95" customHeight="1">
      <c r="A82" s="197"/>
      <c r="B82" s="2228"/>
      <c r="C82" s="2229"/>
      <c r="D82" s="2229"/>
      <c r="E82" s="2229"/>
      <c r="F82" s="2229"/>
      <c r="G82" s="2229"/>
      <c r="H82" s="2229"/>
      <c r="I82" s="2229"/>
      <c r="J82" s="2229"/>
      <c r="K82" s="2229"/>
      <c r="L82" s="2229"/>
      <c r="M82" s="2229"/>
      <c r="N82" s="2229"/>
      <c r="O82" s="2229"/>
      <c r="P82" s="2229"/>
      <c r="Q82" s="2229"/>
      <c r="R82" s="2229"/>
      <c r="S82" s="2229"/>
      <c r="T82" s="2229"/>
      <c r="U82" s="2230"/>
      <c r="V82" s="197"/>
    </row>
    <row r="83" spans="1:22" ht="18.95" customHeight="1">
      <c r="A83" s="197"/>
      <c r="B83" s="2228"/>
      <c r="C83" s="2229"/>
      <c r="D83" s="2229"/>
      <c r="E83" s="2229"/>
      <c r="F83" s="2229"/>
      <c r="G83" s="2229"/>
      <c r="H83" s="2229"/>
      <c r="I83" s="2229"/>
      <c r="J83" s="2229"/>
      <c r="K83" s="2229"/>
      <c r="L83" s="2229"/>
      <c r="M83" s="2229"/>
      <c r="N83" s="2229"/>
      <c r="O83" s="2229"/>
      <c r="P83" s="2229"/>
      <c r="Q83" s="2229"/>
      <c r="R83" s="2229"/>
      <c r="S83" s="2229"/>
      <c r="T83" s="2229"/>
      <c r="U83" s="2230"/>
      <c r="V83" s="197"/>
    </row>
    <row r="84" spans="1:22" ht="18.95" customHeight="1">
      <c r="A84" s="197"/>
      <c r="B84" s="2228"/>
      <c r="C84" s="2229"/>
      <c r="D84" s="2229"/>
      <c r="E84" s="2229"/>
      <c r="F84" s="2229"/>
      <c r="G84" s="2229"/>
      <c r="H84" s="2229"/>
      <c r="I84" s="2229"/>
      <c r="J84" s="2229"/>
      <c r="K84" s="2229"/>
      <c r="L84" s="2229"/>
      <c r="M84" s="2229"/>
      <c r="N84" s="2229"/>
      <c r="O84" s="2229"/>
      <c r="P84" s="2229"/>
      <c r="Q84" s="2229"/>
      <c r="R84" s="2229"/>
      <c r="S84" s="2229"/>
      <c r="T84" s="2229"/>
      <c r="U84" s="2230"/>
      <c r="V84" s="197"/>
    </row>
    <row r="85" spans="1:22" ht="18.95" customHeight="1">
      <c r="A85" s="197"/>
      <c r="B85" s="2228"/>
      <c r="C85" s="2229"/>
      <c r="D85" s="2229"/>
      <c r="E85" s="2229"/>
      <c r="F85" s="2229"/>
      <c r="G85" s="2229"/>
      <c r="H85" s="2229"/>
      <c r="I85" s="2229"/>
      <c r="J85" s="2229"/>
      <c r="K85" s="2229"/>
      <c r="L85" s="2229"/>
      <c r="M85" s="2229"/>
      <c r="N85" s="2229"/>
      <c r="O85" s="2229"/>
      <c r="P85" s="2229"/>
      <c r="Q85" s="2229"/>
      <c r="R85" s="2229"/>
      <c r="S85" s="2229"/>
      <c r="T85" s="2229"/>
      <c r="U85" s="2230"/>
      <c r="V85" s="197"/>
    </row>
    <row r="86" spans="1:22" ht="18.95" customHeight="1">
      <c r="A86" s="197"/>
      <c r="B86" s="2231"/>
      <c r="C86" s="2232"/>
      <c r="D86" s="2232"/>
      <c r="E86" s="2232"/>
      <c r="F86" s="2232"/>
      <c r="G86" s="2232"/>
      <c r="H86" s="2232"/>
      <c r="I86" s="2232"/>
      <c r="J86" s="2232"/>
      <c r="K86" s="2232"/>
      <c r="L86" s="2232"/>
      <c r="M86" s="2232"/>
      <c r="N86" s="2232"/>
      <c r="O86" s="2232"/>
      <c r="P86" s="2232"/>
      <c r="Q86" s="2232"/>
      <c r="R86" s="2232"/>
      <c r="S86" s="2232"/>
      <c r="T86" s="2232"/>
      <c r="U86" s="2233"/>
      <c r="V86" s="197"/>
    </row>
    <row r="87" spans="1:22">
      <c r="A87" s="197"/>
      <c r="B87" s="276"/>
      <c r="C87" s="186"/>
      <c r="D87" s="225"/>
      <c r="E87" s="226"/>
      <c r="F87" s="226"/>
      <c r="G87" s="225"/>
      <c r="H87" s="226"/>
      <c r="I87" s="226"/>
      <c r="J87" s="226"/>
      <c r="K87" s="225"/>
      <c r="L87" s="226"/>
      <c r="M87" s="226"/>
      <c r="N87" s="226"/>
      <c r="O87" s="225"/>
      <c r="P87" s="226"/>
      <c r="Q87" s="226"/>
      <c r="R87" s="226"/>
      <c r="S87" s="226"/>
      <c r="T87" s="226"/>
      <c r="U87" s="217"/>
      <c r="V87" s="197"/>
    </row>
    <row r="88" spans="1:22" ht="4.5" customHeight="1" thickBot="1">
      <c r="A88" s="197"/>
      <c r="B88" s="235"/>
      <c r="C88" s="236"/>
      <c r="D88" s="237"/>
      <c r="E88" s="236"/>
      <c r="F88" s="237"/>
      <c r="G88" s="236"/>
      <c r="H88" s="237"/>
      <c r="I88" s="236"/>
      <c r="J88" s="237"/>
      <c r="K88" s="238"/>
      <c r="L88" s="238"/>
      <c r="M88" s="238"/>
      <c r="N88" s="238"/>
      <c r="O88" s="238"/>
      <c r="P88" s="238"/>
      <c r="Q88" s="238"/>
      <c r="R88" s="238"/>
      <c r="S88" s="238"/>
      <c r="T88" s="238"/>
      <c r="U88" s="239"/>
      <c r="V88" s="197"/>
    </row>
    <row r="89" spans="1:22" ht="30" customHeight="1">
      <c r="A89" s="197"/>
      <c r="B89" s="197" t="s">
        <v>1</v>
      </c>
      <c r="C89" s="197"/>
      <c r="D89" s="197"/>
      <c r="E89" s="197"/>
      <c r="F89" s="197"/>
      <c r="G89" s="197"/>
      <c r="H89" s="197"/>
      <c r="I89" s="197"/>
      <c r="J89" s="197"/>
      <c r="K89" s="197"/>
      <c r="L89" s="197"/>
      <c r="M89" s="197"/>
      <c r="N89" s="197"/>
      <c r="O89" s="197"/>
      <c r="P89" s="197"/>
      <c r="Q89" s="197"/>
      <c r="R89" s="197"/>
      <c r="S89" s="221" t="s">
        <v>1249</v>
      </c>
      <c r="T89" s="222"/>
      <c r="U89" s="197"/>
      <c r="V89" s="197"/>
    </row>
    <row r="92" spans="1:22">
      <c r="B92" s="69" t="s">
        <v>1</v>
      </c>
    </row>
  </sheetData>
  <mergeCells count="243">
    <mergeCell ref="D68:F68"/>
    <mergeCell ref="H60:U60"/>
    <mergeCell ref="D60:F60"/>
    <mergeCell ref="D61:F61"/>
    <mergeCell ref="D62:F62"/>
    <mergeCell ref="D63:F63"/>
    <mergeCell ref="H68:U68"/>
    <mergeCell ref="B71:U86"/>
    <mergeCell ref="T36:U36"/>
    <mergeCell ref="T37:U37"/>
    <mergeCell ref="T38:U38"/>
    <mergeCell ref="D64:F64"/>
    <mergeCell ref="D65:F65"/>
    <mergeCell ref="D66:F66"/>
    <mergeCell ref="D67:F67"/>
    <mergeCell ref="D54:E54"/>
    <mergeCell ref="F54:G54"/>
    <mergeCell ref="H54:J54"/>
    <mergeCell ref="K54:M54"/>
    <mergeCell ref="O54:U54"/>
    <mergeCell ref="D55:J55"/>
    <mergeCell ref="H61:U61"/>
    <mergeCell ref="H62:U62"/>
    <mergeCell ref="H63:U63"/>
    <mergeCell ref="H53:J53"/>
    <mergeCell ref="K36:L36"/>
    <mergeCell ref="M34:N34"/>
    <mergeCell ref="M35:N35"/>
    <mergeCell ref="O28:S28"/>
    <mergeCell ref="O29:S29"/>
    <mergeCell ref="T17:U18"/>
    <mergeCell ref="T19:U19"/>
    <mergeCell ref="T20:U20"/>
    <mergeCell ref="T21:U21"/>
    <mergeCell ref="T22:U22"/>
    <mergeCell ref="T23:U23"/>
    <mergeCell ref="T24:U24"/>
    <mergeCell ref="T25:U25"/>
    <mergeCell ref="T26:U26"/>
    <mergeCell ref="T27:U27"/>
    <mergeCell ref="T28:U28"/>
    <mergeCell ref="T29:U29"/>
    <mergeCell ref="T30:U30"/>
    <mergeCell ref="T31:U31"/>
    <mergeCell ref="T32:U32"/>
    <mergeCell ref="T33:U33"/>
    <mergeCell ref="T34:U34"/>
    <mergeCell ref="T35:U35"/>
    <mergeCell ref="H17:J18"/>
    <mergeCell ref="H64:U64"/>
    <mergeCell ref="H65:U65"/>
    <mergeCell ref="H66:U66"/>
    <mergeCell ref="H67:U67"/>
    <mergeCell ref="K55:U55"/>
    <mergeCell ref="D50:E50"/>
    <mergeCell ref="F50:G50"/>
    <mergeCell ref="H50:J50"/>
    <mergeCell ref="K50:M50"/>
    <mergeCell ref="O50:U50"/>
    <mergeCell ref="D51:E51"/>
    <mergeCell ref="F51:G51"/>
    <mergeCell ref="H51:J51"/>
    <mergeCell ref="K51:M51"/>
    <mergeCell ref="O51:U51"/>
    <mergeCell ref="O53:U53"/>
    <mergeCell ref="D52:E52"/>
    <mergeCell ref="F52:G52"/>
    <mergeCell ref="H52:J52"/>
    <mergeCell ref="K52:M52"/>
    <mergeCell ref="O52:U52"/>
    <mergeCell ref="D53:E53"/>
    <mergeCell ref="F53:G53"/>
    <mergeCell ref="D12:E12"/>
    <mergeCell ref="K53:M53"/>
    <mergeCell ref="B16:G16"/>
    <mergeCell ref="B45:G45"/>
    <mergeCell ref="D46:J46"/>
    <mergeCell ref="D47:J47"/>
    <mergeCell ref="B19:D19"/>
    <mergeCell ref="B20:D20"/>
    <mergeCell ref="B21:D21"/>
    <mergeCell ref="B32:D32"/>
    <mergeCell ref="B33:D33"/>
    <mergeCell ref="B22:D22"/>
    <mergeCell ref="B23:D23"/>
    <mergeCell ref="B24:D24"/>
    <mergeCell ref="B25:D25"/>
    <mergeCell ref="B26:D26"/>
    <mergeCell ref="B27:D27"/>
    <mergeCell ref="B34:D34"/>
    <mergeCell ref="B35:D35"/>
    <mergeCell ref="B36:D36"/>
    <mergeCell ref="B37:D37"/>
    <mergeCell ref="B38:D38"/>
    <mergeCell ref="B28:D28"/>
    <mergeCell ref="B29:D29"/>
    <mergeCell ref="E31:G31"/>
    <mergeCell ref="B30:D30"/>
    <mergeCell ref="B2:U2"/>
    <mergeCell ref="C7:E7"/>
    <mergeCell ref="F7:H7"/>
    <mergeCell ref="I7:K7"/>
    <mergeCell ref="L7:N7"/>
    <mergeCell ref="O7:Q7"/>
    <mergeCell ref="R7:T7"/>
    <mergeCell ref="C6:T6"/>
    <mergeCell ref="B4:U4"/>
    <mergeCell ref="K17:L18"/>
    <mergeCell ref="B17:D18"/>
    <mergeCell ref="E17:G18"/>
    <mergeCell ref="G12:H12"/>
    <mergeCell ref="D8:E8"/>
    <mergeCell ref="D9:E9"/>
    <mergeCell ref="P9:Q9"/>
    <mergeCell ref="P8:Q8"/>
    <mergeCell ref="P10:Q10"/>
    <mergeCell ref="P11:Q11"/>
    <mergeCell ref="P12:Q12"/>
    <mergeCell ref="D10:E10"/>
    <mergeCell ref="D11:E11"/>
    <mergeCell ref="E38:G38"/>
    <mergeCell ref="H19:J19"/>
    <mergeCell ref="H20:J20"/>
    <mergeCell ref="H21:J21"/>
    <mergeCell ref="H27:J27"/>
    <mergeCell ref="H28:J28"/>
    <mergeCell ref="H29:J29"/>
    <mergeCell ref="H30:J30"/>
    <mergeCell ref="H34:J34"/>
    <mergeCell ref="H35:J35"/>
    <mergeCell ref="H36:J36"/>
    <mergeCell ref="H37:J37"/>
    <mergeCell ref="H38:J38"/>
    <mergeCell ref="H22:J22"/>
    <mergeCell ref="H23:J23"/>
    <mergeCell ref="H24:J24"/>
    <mergeCell ref="H25:J25"/>
    <mergeCell ref="H26:J26"/>
    <mergeCell ref="H31:J31"/>
    <mergeCell ref="H32:J32"/>
    <mergeCell ref="H33:J33"/>
    <mergeCell ref="E32:G32"/>
    <mergeCell ref="E19:G19"/>
    <mergeCell ref="E20:G20"/>
    <mergeCell ref="K21:L21"/>
    <mergeCell ref="K22:L22"/>
    <mergeCell ref="K23:L23"/>
    <mergeCell ref="K24:L24"/>
    <mergeCell ref="K25:L25"/>
    <mergeCell ref="K26:L26"/>
    <mergeCell ref="M19:N19"/>
    <mergeCell ref="M20:N20"/>
    <mergeCell ref="M21:N21"/>
    <mergeCell ref="D13:E13"/>
    <mergeCell ref="K27:L27"/>
    <mergeCell ref="K28:L28"/>
    <mergeCell ref="K29:L29"/>
    <mergeCell ref="K30:L30"/>
    <mergeCell ref="K32:L32"/>
    <mergeCell ref="K31:L31"/>
    <mergeCell ref="M22:N22"/>
    <mergeCell ref="M23:N23"/>
    <mergeCell ref="M32:N32"/>
    <mergeCell ref="M24:N24"/>
    <mergeCell ref="M25:N25"/>
    <mergeCell ref="M17:N18"/>
    <mergeCell ref="B31:D31"/>
    <mergeCell ref="E21:G21"/>
    <mergeCell ref="E22:G22"/>
    <mergeCell ref="E23:G23"/>
    <mergeCell ref="E24:G24"/>
    <mergeCell ref="E25:G25"/>
    <mergeCell ref="E26:G26"/>
    <mergeCell ref="E27:G27"/>
    <mergeCell ref="E28:G28"/>
    <mergeCell ref="E29:G29"/>
    <mergeCell ref="E30:G30"/>
    <mergeCell ref="P13:Q13"/>
    <mergeCell ref="S8:T8"/>
    <mergeCell ref="J8:K8"/>
    <mergeCell ref="G13:H13"/>
    <mergeCell ref="J9:K9"/>
    <mergeCell ref="J10:K10"/>
    <mergeCell ref="J11:K11"/>
    <mergeCell ref="J12:K12"/>
    <mergeCell ref="J13:K13"/>
    <mergeCell ref="M8:N8"/>
    <mergeCell ref="M9:N9"/>
    <mergeCell ref="M10:N10"/>
    <mergeCell ref="M11:N11"/>
    <mergeCell ref="M12:N12"/>
    <mergeCell ref="M13:N13"/>
    <mergeCell ref="S9:T9"/>
    <mergeCell ref="S10:T10"/>
    <mergeCell ref="S11:T11"/>
    <mergeCell ref="S12:T12"/>
    <mergeCell ref="S13:T13"/>
    <mergeCell ref="G8:H8"/>
    <mergeCell ref="G9:H9"/>
    <mergeCell ref="G10:H10"/>
    <mergeCell ref="G11:H11"/>
    <mergeCell ref="O17:R18"/>
    <mergeCell ref="B42:U42"/>
    <mergeCell ref="M36:N36"/>
    <mergeCell ref="M37:N37"/>
    <mergeCell ref="M38:N38"/>
    <mergeCell ref="K37:L37"/>
    <mergeCell ref="K38:L38"/>
    <mergeCell ref="K34:L34"/>
    <mergeCell ref="E33:G33"/>
    <mergeCell ref="E34:G34"/>
    <mergeCell ref="E35:G35"/>
    <mergeCell ref="E36:G36"/>
    <mergeCell ref="E37:G37"/>
    <mergeCell ref="K33:L33"/>
    <mergeCell ref="M33:N33"/>
    <mergeCell ref="M26:N26"/>
    <mergeCell ref="M27:N27"/>
    <mergeCell ref="M28:N28"/>
    <mergeCell ref="M29:N29"/>
    <mergeCell ref="M30:N30"/>
    <mergeCell ref="M31:N31"/>
    <mergeCell ref="K35:L35"/>
    <mergeCell ref="K19:L19"/>
    <mergeCell ref="K20:L20"/>
    <mergeCell ref="O19:S19"/>
    <mergeCell ref="O20:S20"/>
    <mergeCell ref="O21:S21"/>
    <mergeCell ref="O22:S22"/>
    <mergeCell ref="O23:S23"/>
    <mergeCell ref="O24:S24"/>
    <mergeCell ref="O25:S25"/>
    <mergeCell ref="O26:S26"/>
    <mergeCell ref="O27:S27"/>
    <mergeCell ref="O30:S30"/>
    <mergeCell ref="O31:S31"/>
    <mergeCell ref="O32:S32"/>
    <mergeCell ref="O33:S33"/>
    <mergeCell ref="O34:S34"/>
    <mergeCell ref="O35:S35"/>
    <mergeCell ref="O36:S36"/>
    <mergeCell ref="O37:S37"/>
    <mergeCell ref="O38:S38"/>
  </mergeCells>
  <hyperlinks>
    <hyperlink ref="P48" r:id="rId1"/>
    <hyperlink ref="P56" r:id="rId2"/>
    <hyperlink ref="O19" r:id="rId3" display="mpakane@masilo.co.za"/>
    <hyperlink ref="O23" r:id="rId4" display="kabelok@masilo.co.za"/>
    <hyperlink ref="O25" r:id="rId5" display="maja@masilo.co.za"/>
    <hyperlink ref="O29" r:id="rId6" display="evelinem@masilo.co.za"/>
    <hyperlink ref="O33" r:id="rId7" display="itumelegt@masilo.co.za"/>
    <hyperlink ref="O35" r:id="rId8" display="koalanek@masilo.co.za"/>
    <hyperlink ref="O36" r:id="rId9" display="excinia@masilo.co.za"/>
  </hyperlinks>
  <pageMargins left="0.19685039370078741" right="0.11811023622047245" top="0.15748031496062992" bottom="0.19685039370078741" header="0.19685039370078741" footer="0.31496062992125984"/>
  <pageSetup paperSize="9" scale="70" fitToHeight="2" orientation="landscape" r:id="rId10"/>
  <rowBreaks count="1" manualBreakCount="1">
    <brk id="39" max="21" man="1"/>
  </rowBreaks>
  <drawing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40"/>
  <sheetViews>
    <sheetView view="pageBreakPreview" zoomScale="85" zoomScaleSheetLayoutView="85" workbookViewId="0">
      <selection activeCell="B1" sqref="B1"/>
    </sheetView>
  </sheetViews>
  <sheetFormatPr defaultRowHeight="14.25"/>
  <cols>
    <col min="1" max="1" width="1.28515625" style="277" customWidth="1"/>
    <col min="2" max="2" width="9.85546875" style="277" customWidth="1"/>
    <col min="3" max="3" width="50.7109375" style="277" bestFit="1" customWidth="1"/>
    <col min="4" max="4" width="14.140625" style="277" customWidth="1"/>
    <col min="5" max="5" width="17" style="277" customWidth="1"/>
    <col min="6" max="6" width="6" style="277" customWidth="1"/>
    <col min="7" max="8" width="4.85546875" style="277" bestFit="1" customWidth="1"/>
    <col min="9" max="9" width="5.85546875" style="277" customWidth="1"/>
    <col min="10" max="13" width="3.42578125" style="277" customWidth="1"/>
    <col min="14" max="14" width="4.42578125" style="277" customWidth="1"/>
    <col min="15" max="15" width="11.5703125" style="277" customWidth="1"/>
    <col min="16" max="16" width="5.7109375" style="277" customWidth="1"/>
    <col min="17" max="17" width="7" style="277" customWidth="1"/>
    <col min="18" max="18" width="5.85546875" style="277" customWidth="1"/>
    <col min="19" max="19" width="5.7109375" style="277" customWidth="1"/>
    <col min="20" max="20" width="1" style="277" customWidth="1"/>
    <col min="21" max="16384" width="9.140625" style="277"/>
  </cols>
  <sheetData>
    <row r="1" spans="1:20" ht="14.25" customHeight="1" thickBot="1">
      <c r="A1" s="197"/>
      <c r="B1" s="250"/>
      <c r="C1" s="198" t="str">
        <f>Page3!A4</f>
        <v>MOHOKARE LOCAL MUNICIPALITY</v>
      </c>
      <c r="D1" s="197"/>
      <c r="E1" s="197"/>
      <c r="F1" s="197"/>
      <c r="G1" s="197"/>
      <c r="H1" s="197"/>
      <c r="I1" s="197"/>
      <c r="J1" s="197"/>
      <c r="K1" s="197"/>
      <c r="L1" s="197"/>
      <c r="M1" s="197"/>
      <c r="N1" s="197"/>
      <c r="O1" s="250"/>
      <c r="P1" s="250"/>
      <c r="Q1" s="197"/>
      <c r="R1" s="197"/>
      <c r="S1" s="251" t="str">
        <f>Page3!F4</f>
        <v>WSDP 2012</v>
      </c>
      <c r="T1" s="197"/>
    </row>
    <row r="2" spans="1:20" ht="15" customHeight="1" thickBot="1">
      <c r="A2" s="197"/>
      <c r="B2" s="2244" t="s">
        <v>218</v>
      </c>
      <c r="C2" s="2245"/>
      <c r="D2" s="2245"/>
      <c r="E2" s="2245"/>
      <c r="F2" s="2245"/>
      <c r="G2" s="2245"/>
      <c r="H2" s="2245"/>
      <c r="I2" s="2245"/>
      <c r="J2" s="2245"/>
      <c r="K2" s="2245"/>
      <c r="L2" s="2245"/>
      <c r="M2" s="2245"/>
      <c r="N2" s="2245"/>
      <c r="O2" s="2245"/>
      <c r="P2" s="2245"/>
      <c r="Q2" s="2245"/>
      <c r="R2" s="2245"/>
      <c r="S2" s="2246"/>
      <c r="T2" s="197"/>
    </row>
    <row r="3" spans="1:20" ht="66.75" customHeight="1">
      <c r="A3" s="197"/>
      <c r="B3" s="2247" t="s">
        <v>28</v>
      </c>
      <c r="C3" s="2248"/>
      <c r="D3" s="2248"/>
      <c r="E3" s="2248"/>
      <c r="F3" s="2248"/>
      <c r="G3" s="377" t="s">
        <v>29</v>
      </c>
      <c r="H3" s="378" t="s">
        <v>29</v>
      </c>
      <c r="I3" s="252"/>
      <c r="J3" s="252"/>
      <c r="K3" s="252"/>
      <c r="L3" s="252"/>
      <c r="M3" s="252"/>
      <c r="N3" s="252"/>
      <c r="O3" s="252"/>
      <c r="P3" s="252"/>
      <c r="Q3" s="252"/>
      <c r="R3" s="379" t="s">
        <v>29</v>
      </c>
      <c r="S3" s="380" t="s">
        <v>29</v>
      </c>
      <c r="T3" s="197"/>
    </row>
    <row r="4" spans="1:20" ht="18" hidden="1" customHeight="1">
      <c r="A4" s="197"/>
      <c r="B4" s="2249"/>
      <c r="C4" s="2250"/>
      <c r="D4" s="2250"/>
      <c r="E4" s="2250"/>
      <c r="F4" s="2250"/>
      <c r="G4" s="1803"/>
      <c r="H4" s="487"/>
      <c r="I4" s="2251"/>
      <c r="J4" s="2251"/>
      <c r="K4" s="2251"/>
      <c r="L4" s="2251"/>
      <c r="M4" s="2251"/>
      <c r="N4" s="2251"/>
      <c r="O4" s="2251"/>
      <c r="P4" s="2251"/>
      <c r="Q4" s="2251"/>
      <c r="R4" s="2251"/>
      <c r="S4" s="488"/>
      <c r="T4" s="197"/>
    </row>
    <row r="5" spans="1:20" ht="5.25" customHeight="1">
      <c r="A5" s="197"/>
      <c r="B5" s="240"/>
      <c r="C5" s="186"/>
      <c r="D5" s="241" t="s">
        <v>1</v>
      </c>
      <c r="E5" s="242"/>
      <c r="F5" s="242"/>
      <c r="G5" s="1838"/>
      <c r="H5" s="1840"/>
      <c r="I5" s="208"/>
      <c r="J5" s="2243" t="s">
        <v>30</v>
      </c>
      <c r="K5" s="2243"/>
      <c r="L5" s="2243"/>
      <c r="M5" s="2243"/>
      <c r="N5" s="2243"/>
      <c r="O5" s="2243"/>
      <c r="P5" s="2243"/>
      <c r="Q5" s="2243"/>
      <c r="R5" s="245"/>
      <c r="S5" s="246"/>
      <c r="T5" s="197"/>
    </row>
    <row r="6" spans="1:20">
      <c r="A6" s="197"/>
      <c r="B6" s="243" t="s">
        <v>561</v>
      </c>
      <c r="C6" s="1630" t="s">
        <v>31</v>
      </c>
      <c r="D6" s="371">
        <v>49081</v>
      </c>
      <c r="E6" s="244"/>
      <c r="F6" s="244"/>
      <c r="G6" s="1839"/>
      <c r="H6" s="1839"/>
      <c r="I6" s="208"/>
      <c r="J6" s="2243"/>
      <c r="K6" s="2243"/>
      <c r="L6" s="2243"/>
      <c r="M6" s="2243"/>
      <c r="N6" s="2243"/>
      <c r="O6" s="2243"/>
      <c r="P6" s="2243"/>
      <c r="Q6" s="2243"/>
      <c r="R6" s="245"/>
      <c r="S6" s="246"/>
      <c r="T6" s="197"/>
    </row>
    <row r="7" spans="1:20" ht="17.25" customHeight="1">
      <c r="A7" s="197"/>
      <c r="B7" s="243" t="s">
        <v>562</v>
      </c>
      <c r="C7" s="1630" t="s">
        <v>32</v>
      </c>
      <c r="D7" s="371">
        <v>13265</v>
      </c>
      <c r="E7" s="244"/>
      <c r="F7" s="244"/>
      <c r="G7" s="1839"/>
      <c r="H7" s="1839"/>
      <c r="I7" s="208"/>
      <c r="J7" s="2243"/>
      <c r="K7" s="2243"/>
      <c r="L7" s="2243"/>
      <c r="M7" s="2243"/>
      <c r="N7" s="2243"/>
      <c r="O7" s="2243"/>
      <c r="P7" s="2243"/>
      <c r="Q7" s="2243"/>
      <c r="R7" s="245"/>
      <c r="S7" s="246"/>
      <c r="T7" s="197"/>
    </row>
    <row r="8" spans="1:20">
      <c r="A8" s="197"/>
      <c r="B8" s="485" t="s">
        <v>563</v>
      </c>
      <c r="C8" s="1631" t="s">
        <v>33</v>
      </c>
      <c r="D8" s="368">
        <v>3.7</v>
      </c>
      <c r="E8" s="244"/>
      <c r="F8" s="244"/>
      <c r="G8" s="1839"/>
      <c r="H8" s="1839"/>
      <c r="I8" s="324"/>
      <c r="J8" s="2257" t="s">
        <v>34</v>
      </c>
      <c r="K8" s="2258"/>
      <c r="L8" s="2258"/>
      <c r="M8" s="2258"/>
      <c r="N8" s="2258"/>
      <c r="O8" s="2258"/>
      <c r="P8" s="2252" t="s">
        <v>35</v>
      </c>
      <c r="Q8" s="2253" t="s">
        <v>36</v>
      </c>
      <c r="R8" s="245"/>
      <c r="S8" s="246" t="s">
        <v>1</v>
      </c>
      <c r="T8" s="197"/>
    </row>
    <row r="9" spans="1:20" ht="15" customHeight="1">
      <c r="A9" s="197"/>
      <c r="B9" s="2282" t="s">
        <v>37</v>
      </c>
      <c r="C9" s="2283"/>
      <c r="D9" s="480"/>
      <c r="E9" s="481"/>
      <c r="F9" s="481"/>
      <c r="G9" s="374"/>
      <c r="H9" s="1841"/>
      <c r="I9" s="324"/>
      <c r="J9" s="2258"/>
      <c r="K9" s="2258"/>
      <c r="L9" s="2258"/>
      <c r="M9" s="2258"/>
      <c r="N9" s="2258"/>
      <c r="O9" s="2258"/>
      <c r="P9" s="2252"/>
      <c r="Q9" s="2253"/>
      <c r="R9" s="245"/>
      <c r="S9" s="246"/>
      <c r="T9" s="197"/>
    </row>
    <row r="10" spans="1:20" ht="15" customHeight="1">
      <c r="A10" s="197"/>
      <c r="B10" s="2284" t="s">
        <v>208</v>
      </c>
      <c r="C10" s="2285"/>
      <c r="D10" s="482"/>
      <c r="E10" s="483"/>
      <c r="F10" s="483"/>
      <c r="G10" s="484"/>
      <c r="H10" s="375"/>
      <c r="I10" s="324"/>
      <c r="J10" s="2258"/>
      <c r="K10" s="2258"/>
      <c r="L10" s="2258"/>
      <c r="M10" s="2258"/>
      <c r="N10" s="2258"/>
      <c r="O10" s="2258"/>
      <c r="P10" s="2252"/>
      <c r="Q10" s="2253"/>
      <c r="R10" s="245"/>
      <c r="S10" s="246"/>
      <c r="T10" s="197"/>
    </row>
    <row r="11" spans="1:20" ht="50.25" customHeight="1">
      <c r="A11" s="197"/>
      <c r="B11" s="2241" t="s">
        <v>38</v>
      </c>
      <c r="C11" s="2242"/>
      <c r="D11" s="366" t="s">
        <v>39</v>
      </c>
      <c r="E11" s="367" t="s">
        <v>40</v>
      </c>
      <c r="F11" s="244"/>
      <c r="G11" s="374"/>
      <c r="H11" s="375"/>
      <c r="I11" s="324"/>
      <c r="J11" s="2258"/>
      <c r="K11" s="2258"/>
      <c r="L11" s="2258"/>
      <c r="M11" s="2258"/>
      <c r="N11" s="2258"/>
      <c r="O11" s="2258"/>
      <c r="P11" s="2252"/>
      <c r="Q11" s="2253"/>
      <c r="R11" s="376"/>
      <c r="S11" s="246"/>
      <c r="T11" s="197"/>
    </row>
    <row r="12" spans="1:20" ht="16.5" customHeight="1">
      <c r="A12" s="197"/>
      <c r="B12" s="509" t="s">
        <v>42</v>
      </c>
      <c r="C12" s="1842" t="s">
        <v>42</v>
      </c>
      <c r="D12" s="517">
        <v>1</v>
      </c>
      <c r="E12" s="518">
        <v>18482</v>
      </c>
      <c r="F12" s="244"/>
      <c r="G12" s="520">
        <v>0.6</v>
      </c>
      <c r="H12" s="520">
        <v>0.6</v>
      </c>
      <c r="I12" s="324"/>
      <c r="J12" s="2265" t="s">
        <v>875</v>
      </c>
      <c r="K12" s="2266"/>
      <c r="L12" s="2266"/>
      <c r="M12" s="2266"/>
      <c r="N12" s="2266"/>
      <c r="O12" s="2267"/>
      <c r="P12" s="1809">
        <v>4</v>
      </c>
      <c r="Q12" s="2259"/>
      <c r="R12" s="1117">
        <v>70</v>
      </c>
      <c r="S12" s="1118">
        <v>80</v>
      </c>
      <c r="T12" s="197"/>
    </row>
    <row r="13" spans="1:20">
      <c r="A13" s="197"/>
      <c r="B13" s="2262" t="s">
        <v>41</v>
      </c>
      <c r="C13" s="513" t="s">
        <v>43</v>
      </c>
      <c r="D13" s="514"/>
      <c r="E13" s="515"/>
      <c r="F13" s="244"/>
      <c r="G13" s="1120">
        <v>60</v>
      </c>
      <c r="H13" s="1121">
        <v>60</v>
      </c>
      <c r="I13" s="324"/>
      <c r="J13" s="2265" t="s">
        <v>44</v>
      </c>
      <c r="K13" s="2266"/>
      <c r="L13" s="2266"/>
      <c r="M13" s="2266"/>
      <c r="N13" s="2266"/>
      <c r="O13" s="2267"/>
      <c r="P13" s="1809">
        <v>2</v>
      </c>
      <c r="Q13" s="2259"/>
      <c r="R13" s="1117">
        <v>70</v>
      </c>
      <c r="S13" s="1118">
        <v>80</v>
      </c>
      <c r="T13" s="197"/>
    </row>
    <row r="14" spans="1:20" ht="15" customHeight="1">
      <c r="A14" s="197"/>
      <c r="B14" s="2263"/>
      <c r="C14" s="513" t="s">
        <v>45</v>
      </c>
      <c r="D14" s="514">
        <v>3</v>
      </c>
      <c r="E14" s="515">
        <v>5598</v>
      </c>
      <c r="F14" s="244"/>
      <c r="G14" s="1120">
        <v>60</v>
      </c>
      <c r="H14" s="1121">
        <v>60</v>
      </c>
      <c r="I14" s="324"/>
      <c r="J14" s="2265" t="s">
        <v>46</v>
      </c>
      <c r="K14" s="2266"/>
      <c r="L14" s="2266"/>
      <c r="M14" s="2266"/>
      <c r="N14" s="2266"/>
      <c r="O14" s="2267"/>
      <c r="P14" s="1809">
        <v>37</v>
      </c>
      <c r="Q14" s="2259"/>
      <c r="R14" s="1117">
        <v>70</v>
      </c>
      <c r="S14" s="1118">
        <v>80</v>
      </c>
      <c r="T14" s="197"/>
    </row>
    <row r="15" spans="1:20" ht="15" customHeight="1">
      <c r="A15" s="197"/>
      <c r="B15" s="2263"/>
      <c r="C15" s="513" t="s">
        <v>47</v>
      </c>
      <c r="D15" s="514">
        <v>3</v>
      </c>
      <c r="E15" s="515">
        <v>25001</v>
      </c>
      <c r="F15" s="244"/>
      <c r="G15" s="1120">
        <v>60</v>
      </c>
      <c r="H15" s="1121">
        <v>60</v>
      </c>
      <c r="I15" s="324"/>
      <c r="J15" s="2265" t="s">
        <v>361</v>
      </c>
      <c r="K15" s="2266"/>
      <c r="L15" s="2266"/>
      <c r="M15" s="2266"/>
      <c r="N15" s="2266"/>
      <c r="O15" s="2267"/>
      <c r="P15" s="1809">
        <v>9</v>
      </c>
      <c r="Q15" s="2259"/>
      <c r="R15" s="1117">
        <v>70</v>
      </c>
      <c r="S15" s="1118">
        <v>80</v>
      </c>
      <c r="T15" s="197"/>
    </row>
    <row r="16" spans="1:20" ht="16.5" customHeight="1">
      <c r="A16" s="197"/>
      <c r="B16" s="2263"/>
      <c r="C16" s="513" t="s">
        <v>883</v>
      </c>
      <c r="D16" s="514"/>
      <c r="E16" s="515"/>
      <c r="F16" s="244"/>
      <c r="G16" s="1120">
        <v>60</v>
      </c>
      <c r="H16" s="1121">
        <v>60</v>
      </c>
      <c r="I16" s="324"/>
      <c r="J16" s="2265" t="s">
        <v>49</v>
      </c>
      <c r="K16" s="2266"/>
      <c r="L16" s="2266"/>
      <c r="M16" s="2266"/>
      <c r="N16" s="2266"/>
      <c r="O16" s="2267"/>
      <c r="P16" s="1809">
        <v>3</v>
      </c>
      <c r="Q16" s="2259"/>
      <c r="R16" s="1117">
        <v>70</v>
      </c>
      <c r="S16" s="1118">
        <v>80</v>
      </c>
      <c r="T16" s="197"/>
    </row>
    <row r="17" spans="1:20" ht="15" customHeight="1">
      <c r="A17" s="197"/>
      <c r="B17" s="2263"/>
      <c r="C17" s="513" t="s">
        <v>884</v>
      </c>
      <c r="D17" s="514"/>
      <c r="E17" s="515"/>
      <c r="F17" s="244"/>
      <c r="G17" s="1120">
        <v>60</v>
      </c>
      <c r="H17" s="1121">
        <v>60</v>
      </c>
      <c r="I17" s="324"/>
      <c r="J17" s="2265" t="s">
        <v>50</v>
      </c>
      <c r="K17" s="2266"/>
      <c r="L17" s="2266"/>
      <c r="M17" s="2266"/>
      <c r="N17" s="2266"/>
      <c r="O17" s="2267"/>
      <c r="P17" s="1809">
        <v>15</v>
      </c>
      <c r="Q17" s="2259"/>
      <c r="R17" s="1117">
        <v>70</v>
      </c>
      <c r="S17" s="1118">
        <v>80</v>
      </c>
      <c r="T17" s="197"/>
    </row>
    <row r="18" spans="1:20" ht="16.5" customHeight="1">
      <c r="A18" s="197"/>
      <c r="B18" s="2264"/>
      <c r="C18" s="498" t="s">
        <v>41</v>
      </c>
      <c r="D18" s="369">
        <f>SUM(D13:D17)</f>
        <v>6</v>
      </c>
      <c r="E18" s="370">
        <f>SUM(E13:E17)</f>
        <v>30599</v>
      </c>
      <c r="F18" s="244"/>
      <c r="G18" s="520">
        <f>SUM(G13:G17)/5/100</f>
        <v>0.6</v>
      </c>
      <c r="H18" s="520">
        <f>SUM(H13:H17)/5/100</f>
        <v>0.6</v>
      </c>
      <c r="I18" s="490"/>
      <c r="J18" s="2265" t="s">
        <v>51</v>
      </c>
      <c r="K18" s="2266"/>
      <c r="L18" s="2266"/>
      <c r="M18" s="2266"/>
      <c r="N18" s="2266"/>
      <c r="O18" s="2267"/>
      <c r="P18" s="1809">
        <v>0</v>
      </c>
      <c r="Q18" s="2259"/>
      <c r="R18" s="1117">
        <v>70</v>
      </c>
      <c r="S18" s="1118">
        <v>80</v>
      </c>
      <c r="T18" s="197"/>
    </row>
    <row r="19" spans="1:20">
      <c r="A19" s="197"/>
      <c r="B19" s="2268" t="s">
        <v>55</v>
      </c>
      <c r="C19" s="510" t="s">
        <v>56</v>
      </c>
      <c r="D19" s="511"/>
      <c r="E19" s="512"/>
      <c r="F19" s="244"/>
      <c r="G19" s="1120">
        <v>60</v>
      </c>
      <c r="H19" s="1121">
        <v>60</v>
      </c>
      <c r="I19" s="324"/>
      <c r="J19" s="2265" t="s">
        <v>52</v>
      </c>
      <c r="K19" s="2266"/>
      <c r="L19" s="2266"/>
      <c r="M19" s="2266"/>
      <c r="N19" s="2266"/>
      <c r="O19" s="2267"/>
      <c r="P19" s="1809">
        <v>4</v>
      </c>
      <c r="Q19" s="2260"/>
      <c r="R19" s="1117">
        <v>70</v>
      </c>
      <c r="S19" s="1118">
        <v>80</v>
      </c>
      <c r="T19" s="197"/>
    </row>
    <row r="20" spans="1:20" ht="15" customHeight="1">
      <c r="A20" s="197"/>
      <c r="B20" s="2269"/>
      <c r="C20" s="510" t="s">
        <v>57</v>
      </c>
      <c r="D20" s="511"/>
      <c r="E20" s="512"/>
      <c r="F20" s="244"/>
      <c r="G20" s="1120">
        <v>60</v>
      </c>
      <c r="H20" s="1121">
        <v>60</v>
      </c>
      <c r="I20" s="324"/>
      <c r="J20" s="2265" t="s">
        <v>53</v>
      </c>
      <c r="K20" s="2266"/>
      <c r="L20" s="2266"/>
      <c r="M20" s="2266"/>
      <c r="N20" s="2266"/>
      <c r="O20" s="2267"/>
      <c r="P20" s="2259"/>
      <c r="Q20" s="1979">
        <v>72737</v>
      </c>
      <c r="R20" s="1117">
        <v>60</v>
      </c>
      <c r="S20" s="1118">
        <v>60</v>
      </c>
      <c r="T20" s="197"/>
    </row>
    <row r="21" spans="1:20" ht="15" customHeight="1">
      <c r="A21" s="197"/>
      <c r="B21" s="2269"/>
      <c r="C21" s="510" t="s">
        <v>59</v>
      </c>
      <c r="D21" s="511"/>
      <c r="E21" s="512"/>
      <c r="F21" s="244"/>
      <c r="G21" s="1120">
        <v>60</v>
      </c>
      <c r="H21" s="1121">
        <v>60</v>
      </c>
      <c r="I21" s="324"/>
      <c r="J21" s="2265" t="s">
        <v>54</v>
      </c>
      <c r="K21" s="2266"/>
      <c r="L21" s="2266"/>
      <c r="M21" s="2266"/>
      <c r="N21" s="2266"/>
      <c r="O21" s="2267"/>
      <c r="P21" s="2259"/>
      <c r="Q21" s="1979">
        <v>8634</v>
      </c>
      <c r="R21" s="1117">
        <v>60</v>
      </c>
      <c r="S21" s="1118">
        <v>60</v>
      </c>
      <c r="T21" s="197"/>
    </row>
    <row r="22" spans="1:20" ht="15" customHeight="1">
      <c r="A22" s="197"/>
      <c r="B22" s="2269"/>
      <c r="C22" s="510" t="s">
        <v>60</v>
      </c>
      <c r="D22" s="511"/>
      <c r="E22" s="512"/>
      <c r="F22" s="244"/>
      <c r="G22" s="1120">
        <v>60</v>
      </c>
      <c r="H22" s="1121">
        <v>60</v>
      </c>
      <c r="I22" s="324"/>
      <c r="J22" s="2265" t="s">
        <v>362</v>
      </c>
      <c r="K22" s="2266"/>
      <c r="L22" s="2266"/>
      <c r="M22" s="2266"/>
      <c r="N22" s="2266"/>
      <c r="O22" s="2267"/>
      <c r="P22" s="2259"/>
      <c r="Q22" s="1980">
        <v>415700.47999999998</v>
      </c>
      <c r="R22" s="1117">
        <v>60</v>
      </c>
      <c r="S22" s="1118">
        <v>60</v>
      </c>
      <c r="T22" s="197"/>
    </row>
    <row r="23" spans="1:20" ht="15" customHeight="1">
      <c r="A23" s="197"/>
      <c r="B23" s="2269"/>
      <c r="C23" s="510" t="s">
        <v>61</v>
      </c>
      <c r="D23" s="511"/>
      <c r="E23" s="512"/>
      <c r="F23" s="244"/>
      <c r="G23" s="1120">
        <v>60</v>
      </c>
      <c r="H23" s="1121">
        <v>60</v>
      </c>
      <c r="I23" s="324"/>
      <c r="J23" s="2265" t="s">
        <v>363</v>
      </c>
      <c r="K23" s="2266"/>
      <c r="L23" s="2266"/>
      <c r="M23" s="2266"/>
      <c r="N23" s="2266"/>
      <c r="O23" s="2267"/>
      <c r="P23" s="2261"/>
      <c r="Q23" s="1994">
        <v>336952.12</v>
      </c>
      <c r="R23" s="1117">
        <v>60</v>
      </c>
      <c r="S23" s="1118">
        <v>60</v>
      </c>
      <c r="T23" s="197"/>
    </row>
    <row r="24" spans="1:20" ht="15" customHeight="1">
      <c r="A24" s="197"/>
      <c r="B24" s="2269"/>
      <c r="C24" s="510" t="s">
        <v>62</v>
      </c>
      <c r="D24" s="511"/>
      <c r="E24" s="512"/>
      <c r="F24" s="244"/>
      <c r="G24" s="1120">
        <v>60</v>
      </c>
      <c r="H24" s="1121">
        <v>60</v>
      </c>
      <c r="I24" s="324"/>
      <c r="J24" s="2265" t="s">
        <v>58</v>
      </c>
      <c r="K24" s="2266"/>
      <c r="L24" s="2266"/>
      <c r="M24" s="2266"/>
      <c r="N24" s="2266"/>
      <c r="O24" s="2267"/>
      <c r="P24" s="1964">
        <v>1</v>
      </c>
      <c r="Q24" s="1971">
        <v>83.76</v>
      </c>
      <c r="R24" s="1117">
        <v>70</v>
      </c>
      <c r="S24" s="1118">
        <v>80</v>
      </c>
      <c r="T24" s="197"/>
    </row>
    <row r="25" spans="1:20" ht="15" customHeight="1">
      <c r="A25" s="197"/>
      <c r="B25" s="2269"/>
      <c r="C25" s="510" t="s">
        <v>885</v>
      </c>
      <c r="D25" s="511"/>
      <c r="E25" s="512"/>
      <c r="F25" s="244"/>
      <c r="G25" s="1120">
        <v>60</v>
      </c>
      <c r="H25" s="1121">
        <v>60</v>
      </c>
      <c r="I25" s="324"/>
      <c r="J25" s="2254" t="s">
        <v>438</v>
      </c>
      <c r="K25" s="2255"/>
      <c r="L25" s="2255"/>
      <c r="M25" s="2255"/>
      <c r="N25" s="2255"/>
      <c r="O25" s="2255"/>
      <c r="P25" s="2255"/>
      <c r="Q25" s="2256"/>
      <c r="R25" s="521">
        <f>SUM(R12:R24)/13/100</f>
        <v>0.66923076923076918</v>
      </c>
      <c r="S25" s="522">
        <f>SUM(S12:S24)/13/100</f>
        <v>0.73846153846153839</v>
      </c>
      <c r="T25" s="197"/>
    </row>
    <row r="26" spans="1:20" ht="15" customHeight="1">
      <c r="A26" s="197"/>
      <c r="B26" s="2270"/>
      <c r="C26" s="497" t="s">
        <v>55</v>
      </c>
      <c r="D26" s="516">
        <f>SUM(D19:D25)</f>
        <v>0</v>
      </c>
      <c r="E26" s="516">
        <f>SUM(E19:E25)</f>
        <v>0</v>
      </c>
      <c r="F26" s="244"/>
      <c r="G26" s="520">
        <f>SUM(G19:G25)/7/100</f>
        <v>0.6</v>
      </c>
      <c r="H26" s="520">
        <f>SUM(H19:H25)/7/100</f>
        <v>0.6</v>
      </c>
      <c r="I26" s="324"/>
      <c r="J26" s="247"/>
      <c r="K26" s="208"/>
      <c r="L26" s="208"/>
      <c r="M26" s="208"/>
      <c r="N26" s="208"/>
      <c r="O26" s="208"/>
      <c r="P26" s="207"/>
      <c r="Q26" s="208"/>
      <c r="R26" s="519"/>
      <c r="S26" s="246"/>
      <c r="T26" s="197"/>
    </row>
    <row r="27" spans="1:20">
      <c r="A27" s="197"/>
      <c r="B27" s="2271" t="s">
        <v>63</v>
      </c>
      <c r="C27" s="2272"/>
      <c r="D27" s="2272"/>
      <c r="E27" s="2272"/>
      <c r="F27" s="2272"/>
      <c r="G27" s="245"/>
      <c r="H27" s="248"/>
      <c r="I27" s="324"/>
      <c r="J27" s="186"/>
      <c r="K27" s="186"/>
      <c r="L27" s="186"/>
      <c r="M27" s="186"/>
      <c r="N27" s="186"/>
      <c r="O27" s="186"/>
      <c r="P27" s="186"/>
      <c r="Q27" s="186"/>
      <c r="R27" s="245"/>
      <c r="S27" s="246"/>
      <c r="T27" s="197"/>
    </row>
    <row r="28" spans="1:20" ht="15" customHeight="1">
      <c r="A28" s="197"/>
      <c r="B28" s="2273"/>
      <c r="C28" s="2274"/>
      <c r="D28" s="2274"/>
      <c r="E28" s="2274"/>
      <c r="F28" s="2275"/>
      <c r="G28" s="372"/>
      <c r="H28" s="373"/>
      <c r="I28" s="324"/>
      <c r="J28" s="247"/>
      <c r="K28" s="208"/>
      <c r="L28" s="208"/>
      <c r="M28" s="208"/>
      <c r="N28" s="208"/>
      <c r="O28" s="208"/>
      <c r="P28" s="207"/>
      <c r="Q28" s="208"/>
      <c r="R28" s="245"/>
      <c r="S28" s="246"/>
      <c r="T28" s="197"/>
    </row>
    <row r="29" spans="1:20" ht="15" customHeight="1">
      <c r="A29" s="197"/>
      <c r="B29" s="2276"/>
      <c r="C29" s="2277"/>
      <c r="D29" s="2277"/>
      <c r="E29" s="2277"/>
      <c r="F29" s="2278"/>
      <c r="G29" s="372"/>
      <c r="H29" s="373"/>
      <c r="I29" s="324"/>
      <c r="J29" s="247"/>
      <c r="K29" s="208"/>
      <c r="L29" s="208"/>
      <c r="M29" s="208"/>
      <c r="N29" s="208"/>
      <c r="O29" s="208"/>
      <c r="P29" s="207"/>
      <c r="Q29" s="208"/>
      <c r="R29" s="245"/>
      <c r="S29" s="246"/>
      <c r="T29" s="197"/>
    </row>
    <row r="30" spans="1:20" ht="15" customHeight="1">
      <c r="A30" s="197"/>
      <c r="B30" s="2276"/>
      <c r="C30" s="2277"/>
      <c r="D30" s="2277"/>
      <c r="E30" s="2277"/>
      <c r="F30" s="2278"/>
      <c r="G30" s="372"/>
      <c r="H30" s="373"/>
      <c r="I30" s="324"/>
      <c r="J30" s="247"/>
      <c r="K30" s="208"/>
      <c r="L30" s="208"/>
      <c r="M30" s="208"/>
      <c r="N30" s="208"/>
      <c r="O30" s="208"/>
      <c r="P30" s="207"/>
      <c r="Q30" s="208"/>
      <c r="R30" s="245"/>
      <c r="S30" s="246"/>
      <c r="T30" s="197"/>
    </row>
    <row r="31" spans="1:20" ht="15" customHeight="1">
      <c r="A31" s="197"/>
      <c r="B31" s="2276"/>
      <c r="C31" s="2277"/>
      <c r="D31" s="2277"/>
      <c r="E31" s="2277"/>
      <c r="F31" s="2278"/>
      <c r="G31" s="372"/>
      <c r="H31" s="373"/>
      <c r="I31" s="324"/>
      <c r="J31" s="247"/>
      <c r="K31" s="208"/>
      <c r="L31" s="208"/>
      <c r="M31" s="208"/>
      <c r="N31" s="208"/>
      <c r="O31" s="208"/>
      <c r="P31" s="207"/>
      <c r="Q31" s="208"/>
      <c r="R31" s="245"/>
      <c r="S31" s="246"/>
      <c r="T31" s="197"/>
    </row>
    <row r="32" spans="1:20" ht="15" customHeight="1">
      <c r="A32" s="197"/>
      <c r="B32" s="2276"/>
      <c r="C32" s="2277"/>
      <c r="D32" s="2277"/>
      <c r="E32" s="2277"/>
      <c r="F32" s="2278"/>
      <c r="G32" s="372"/>
      <c r="H32" s="373"/>
      <c r="I32" s="324"/>
      <c r="J32" s="247"/>
      <c r="K32" s="208"/>
      <c r="L32" s="208"/>
      <c r="M32" s="208"/>
      <c r="N32" s="208"/>
      <c r="O32" s="208"/>
      <c r="P32" s="207"/>
      <c r="Q32" s="208"/>
      <c r="R32" s="245"/>
      <c r="S32" s="246"/>
      <c r="T32" s="197"/>
    </row>
    <row r="33" spans="1:20" ht="15" customHeight="1">
      <c r="A33" s="197"/>
      <c r="B33" s="2276"/>
      <c r="C33" s="2277"/>
      <c r="D33" s="2277"/>
      <c r="E33" s="2277"/>
      <c r="F33" s="2278"/>
      <c r="G33" s="372"/>
      <c r="H33" s="373"/>
      <c r="I33" s="324"/>
      <c r="J33" s="247"/>
      <c r="K33" s="208"/>
      <c r="L33" s="208"/>
      <c r="M33" s="208"/>
      <c r="N33" s="208"/>
      <c r="O33" s="208"/>
      <c r="P33" s="207"/>
      <c r="Q33" s="208"/>
      <c r="R33" s="245"/>
      <c r="S33" s="246"/>
      <c r="T33" s="197"/>
    </row>
    <row r="34" spans="1:20" ht="15" customHeight="1">
      <c r="A34" s="197"/>
      <c r="B34" s="2276"/>
      <c r="C34" s="2277"/>
      <c r="D34" s="2277"/>
      <c r="E34" s="2277"/>
      <c r="F34" s="2278"/>
      <c r="G34" s="372"/>
      <c r="H34" s="373"/>
      <c r="I34" s="324"/>
      <c r="J34" s="247"/>
      <c r="K34" s="208"/>
      <c r="L34" s="208"/>
      <c r="M34" s="208"/>
      <c r="N34" s="208"/>
      <c r="O34" s="208"/>
      <c r="P34" s="207"/>
      <c r="Q34" s="208"/>
      <c r="R34" s="245"/>
      <c r="S34" s="246"/>
      <c r="T34" s="197"/>
    </row>
    <row r="35" spans="1:20" ht="15" customHeight="1">
      <c r="A35" s="197"/>
      <c r="B35" s="2276"/>
      <c r="C35" s="2277"/>
      <c r="D35" s="2277"/>
      <c r="E35" s="2277"/>
      <c r="F35" s="2278"/>
      <c r="G35" s="245"/>
      <c r="H35" s="248"/>
      <c r="I35" s="324"/>
      <c r="J35" s="247"/>
      <c r="K35" s="186"/>
      <c r="L35" s="186"/>
      <c r="M35" s="186"/>
      <c r="N35" s="186"/>
      <c r="O35" s="186"/>
      <c r="P35" s="207"/>
      <c r="Q35" s="208"/>
      <c r="R35" s="245"/>
      <c r="S35" s="246"/>
      <c r="T35" s="197"/>
    </row>
    <row r="36" spans="1:20" ht="15" customHeight="1">
      <c r="A36" s="197"/>
      <c r="B36" s="2276"/>
      <c r="C36" s="2277"/>
      <c r="D36" s="2277"/>
      <c r="E36" s="2277"/>
      <c r="F36" s="2278"/>
      <c r="G36" s="491"/>
      <c r="H36" s="492"/>
      <c r="I36" s="324"/>
      <c r="J36" s="247"/>
      <c r="K36" s="208"/>
      <c r="L36" s="208"/>
      <c r="M36" s="208"/>
      <c r="N36" s="208"/>
      <c r="O36" s="208"/>
      <c r="P36" s="207"/>
      <c r="Q36" s="208"/>
      <c r="R36" s="245"/>
      <c r="S36" s="246"/>
      <c r="T36" s="197"/>
    </row>
    <row r="37" spans="1:20" ht="15" customHeight="1">
      <c r="A37" s="197"/>
      <c r="B37" s="2276"/>
      <c r="C37" s="2277"/>
      <c r="D37" s="2277"/>
      <c r="E37" s="2277"/>
      <c r="F37" s="2278"/>
      <c r="G37" s="479"/>
      <c r="H37" s="489"/>
      <c r="I37" s="324"/>
      <c r="J37" s="247"/>
      <c r="K37" s="208"/>
      <c r="L37" s="208"/>
      <c r="M37" s="208"/>
      <c r="N37" s="208"/>
      <c r="O37" s="208"/>
      <c r="P37" s="207"/>
      <c r="Q37" s="208"/>
      <c r="R37" s="245"/>
      <c r="S37" s="246"/>
      <c r="T37" s="197"/>
    </row>
    <row r="38" spans="1:20" ht="15" customHeight="1">
      <c r="A38" s="197"/>
      <c r="B38" s="2279"/>
      <c r="C38" s="2280"/>
      <c r="D38" s="2280"/>
      <c r="E38" s="2280"/>
      <c r="F38" s="2281"/>
      <c r="G38" s="479"/>
      <c r="H38" s="493"/>
      <c r="I38" s="245"/>
      <c r="J38" s="1825" t="s">
        <v>886</v>
      </c>
      <c r="K38" s="1825"/>
      <c r="L38" s="1825"/>
      <c r="M38" s="1825"/>
      <c r="N38" s="1825"/>
      <c r="O38" s="1825"/>
      <c r="P38" s="1825"/>
      <c r="Q38" s="1825"/>
      <c r="R38" s="386">
        <f>AVERAGE(G12,G18,G26,R25)</f>
        <v>0.61730769230769222</v>
      </c>
      <c r="S38" s="486"/>
      <c r="T38" s="197"/>
    </row>
    <row r="39" spans="1:20" ht="15" thickBot="1">
      <c r="A39" s="197"/>
      <c r="B39" s="382"/>
      <c r="C39" s="383"/>
      <c r="D39" s="381"/>
      <c r="E39" s="384" t="s">
        <v>1</v>
      </c>
      <c r="F39" s="384"/>
      <c r="G39" s="494"/>
      <c r="H39" s="495"/>
      <c r="I39" s="496"/>
      <c r="J39" s="2240" t="s">
        <v>65</v>
      </c>
      <c r="K39" s="2240"/>
      <c r="L39" s="2240"/>
      <c r="M39" s="2240"/>
      <c r="N39" s="2240"/>
      <c r="O39" s="2240"/>
      <c r="P39" s="2240"/>
      <c r="Q39" s="2240"/>
      <c r="R39" s="2240"/>
      <c r="S39" s="387">
        <f>AVERAGE(H12,H18,H26,S25)</f>
        <v>0.63461538461538458</v>
      </c>
      <c r="T39" s="197"/>
    </row>
    <row r="40" spans="1:20" ht="27.75" customHeight="1">
      <c r="A40" s="197"/>
      <c r="B40" s="197"/>
      <c r="C40" s="197"/>
      <c r="D40" s="197"/>
      <c r="E40" s="197"/>
      <c r="F40" s="197"/>
      <c r="G40" s="197"/>
      <c r="H40" s="197"/>
      <c r="I40" s="197"/>
      <c r="J40" s="197"/>
      <c r="K40" s="197"/>
      <c r="L40" s="197"/>
      <c r="M40" s="197"/>
      <c r="N40" s="197"/>
      <c r="O40" s="197"/>
      <c r="P40" s="197"/>
      <c r="Q40" s="197"/>
      <c r="R40" s="221" t="s">
        <v>1249</v>
      </c>
      <c r="S40" s="249">
        <v>4</v>
      </c>
      <c r="T40" s="197"/>
    </row>
  </sheetData>
  <mergeCells count="32">
    <mergeCell ref="B19:B26"/>
    <mergeCell ref="B27:F27"/>
    <mergeCell ref="B28:F38"/>
    <mergeCell ref="B9:C9"/>
    <mergeCell ref="B10:C10"/>
    <mergeCell ref="J12:O12"/>
    <mergeCell ref="J13:O13"/>
    <mergeCell ref="J14:O14"/>
    <mergeCell ref="J15:O15"/>
    <mergeCell ref="J16:O16"/>
    <mergeCell ref="J24:O24"/>
    <mergeCell ref="J17:O17"/>
    <mergeCell ref="J18:O18"/>
    <mergeCell ref="J19:O19"/>
    <mergeCell ref="J20:O20"/>
    <mergeCell ref="J21:O21"/>
    <mergeCell ref="J39:R39"/>
    <mergeCell ref="B11:C11"/>
    <mergeCell ref="J5:Q7"/>
    <mergeCell ref="B2:S2"/>
    <mergeCell ref="B3:F3"/>
    <mergeCell ref="B4:F4"/>
    <mergeCell ref="I4:R4"/>
    <mergeCell ref="P8:P11"/>
    <mergeCell ref="Q8:Q11"/>
    <mergeCell ref="J25:Q25"/>
    <mergeCell ref="J8:O11"/>
    <mergeCell ref="Q12:Q19"/>
    <mergeCell ref="P20:P23"/>
    <mergeCell ref="B13:B18"/>
    <mergeCell ref="J22:O22"/>
    <mergeCell ref="J23:O23"/>
  </mergeCells>
  <pageMargins left="0.19685039370078741" right="0.11811023622047245" top="0.15748031496062992" bottom="0.15748031496062992" header="0.15748031496062992" footer="0.15748031496062992"/>
  <pageSetup paperSize="9" scale="8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E69"/>
  <sheetViews>
    <sheetView view="pageBreakPreview" topLeftCell="A45" zoomScale="70" zoomScaleSheetLayoutView="70" workbookViewId="0"/>
  </sheetViews>
  <sheetFormatPr defaultRowHeight="14.25"/>
  <cols>
    <col min="1" max="1" width="1.28515625" style="1106" customWidth="1"/>
    <col min="2" max="2" width="15.7109375" style="1106" customWidth="1"/>
    <col min="3" max="3" width="16.7109375" style="1106" customWidth="1"/>
    <col min="4" max="4" width="29.140625" style="1106" customWidth="1"/>
    <col min="5" max="5" width="43.5703125" style="1106" customWidth="1"/>
    <col min="6" max="6" width="4.42578125" style="1106" customWidth="1"/>
    <col min="7" max="7" width="5.28515625" style="1106" customWidth="1"/>
    <col min="8" max="8" width="4.5703125" style="1106" customWidth="1"/>
    <col min="9" max="9" width="18" style="1106" customWidth="1"/>
    <col min="10" max="10" width="15.7109375" style="1106" customWidth="1"/>
    <col min="11" max="11" width="16.7109375" style="1106" customWidth="1"/>
    <col min="12" max="25" width="5.28515625" style="1106" customWidth="1"/>
    <col min="26" max="26" width="1" style="1106" customWidth="1"/>
    <col min="27" max="16384" width="9.140625" style="1106"/>
  </cols>
  <sheetData>
    <row r="1" spans="1:26" ht="23.25" customHeight="1" thickBot="1">
      <c r="A1" s="1129"/>
      <c r="B1" s="2295" t="str">
        <f>Page3!A4</f>
        <v>MOHOKARE LOCAL MUNICIPALITY</v>
      </c>
      <c r="C1" s="2295"/>
      <c r="D1" s="2295"/>
      <c r="E1" s="2295"/>
      <c r="F1" s="1131"/>
      <c r="G1" s="1131"/>
      <c r="H1" s="1131"/>
      <c r="I1" s="1131"/>
      <c r="J1" s="1131"/>
      <c r="K1" s="1131"/>
      <c r="L1" s="2295" t="str">
        <f>Page3!F4</f>
        <v>WSDP 2012</v>
      </c>
      <c r="M1" s="2295"/>
      <c r="N1" s="2295"/>
      <c r="O1" s="2295"/>
      <c r="P1" s="2295"/>
      <c r="Q1" s="2295"/>
      <c r="R1" s="2295"/>
      <c r="S1" s="2295"/>
      <c r="T1" s="2295"/>
      <c r="U1" s="2295"/>
      <c r="V1" s="1131"/>
      <c r="W1" s="1131"/>
      <c r="X1" s="1131"/>
      <c r="Y1" s="1131"/>
      <c r="Z1" s="1129"/>
    </row>
    <row r="2" spans="1:26" ht="15.75" customHeight="1" thickBot="1">
      <c r="A2" s="1129"/>
      <c r="B2" s="2414" t="s">
        <v>219</v>
      </c>
      <c r="C2" s="2415"/>
      <c r="D2" s="2415"/>
      <c r="E2" s="2415"/>
      <c r="F2" s="2415"/>
      <c r="G2" s="2415"/>
      <c r="H2" s="2415"/>
      <c r="I2" s="2415"/>
      <c r="J2" s="2415"/>
      <c r="K2" s="2415"/>
      <c r="L2" s="2415"/>
      <c r="M2" s="2415"/>
      <c r="N2" s="2415"/>
      <c r="O2" s="2415"/>
      <c r="P2" s="2415"/>
      <c r="Q2" s="2415"/>
      <c r="R2" s="2415"/>
      <c r="S2" s="2415"/>
      <c r="T2" s="2415"/>
      <c r="U2" s="2415"/>
      <c r="V2" s="2415"/>
      <c r="W2" s="2415"/>
      <c r="X2" s="2415"/>
      <c r="Y2" s="2416"/>
      <c r="Z2" s="1129"/>
    </row>
    <row r="3" spans="1:26" ht="15">
      <c r="A3" s="1129"/>
      <c r="B3" s="2360" t="s">
        <v>66</v>
      </c>
      <c r="C3" s="2361"/>
      <c r="D3" s="2361"/>
      <c r="E3" s="2361"/>
      <c r="F3" s="2361"/>
      <c r="G3" s="2361"/>
      <c r="H3" s="2361"/>
      <c r="I3" s="2361"/>
      <c r="J3" s="2361"/>
      <c r="K3" s="2361"/>
      <c r="L3" s="1808"/>
      <c r="M3" s="1808"/>
      <c r="N3" s="2374" t="s">
        <v>67</v>
      </c>
      <c r="O3" s="2374"/>
      <c r="P3" s="2374"/>
      <c r="Q3" s="2374"/>
      <c r="R3" s="2374"/>
      <c r="S3" s="2374"/>
      <c r="T3" s="2374"/>
      <c r="U3" s="2374"/>
      <c r="V3" s="2374"/>
      <c r="W3" s="2374"/>
      <c r="X3" s="2374"/>
      <c r="Y3" s="2375"/>
      <c r="Z3" s="1129"/>
    </row>
    <row r="4" spans="1:26" ht="12.75" customHeight="1">
      <c r="A4" s="1129"/>
      <c r="B4" s="2362" t="s">
        <v>350</v>
      </c>
      <c r="C4" s="2363"/>
      <c r="D4" s="2363"/>
      <c r="E4" s="2363"/>
      <c r="F4" s="2363"/>
      <c r="G4" s="2363"/>
      <c r="H4" s="2363"/>
      <c r="I4" s="2363"/>
      <c r="J4" s="2363"/>
      <c r="K4" s="2363"/>
      <c r="L4" s="2366" t="s">
        <v>73</v>
      </c>
      <c r="M4" s="2367" t="s">
        <v>73</v>
      </c>
      <c r="N4" s="2368" t="s">
        <v>735</v>
      </c>
      <c r="O4" s="2368"/>
      <c r="P4" s="2368"/>
      <c r="Q4" s="2368"/>
      <c r="R4" s="2368"/>
      <c r="S4" s="2368"/>
      <c r="T4" s="2368"/>
      <c r="U4" s="2368"/>
      <c r="V4" s="2368"/>
      <c r="W4" s="2368" t="s">
        <v>69</v>
      </c>
      <c r="X4" s="2368"/>
      <c r="Y4" s="2370"/>
      <c r="Z4" s="1129"/>
    </row>
    <row r="5" spans="1:26" ht="12" customHeight="1">
      <c r="A5" s="1129"/>
      <c r="B5" s="2364"/>
      <c r="C5" s="2365"/>
      <c r="D5" s="2365"/>
      <c r="E5" s="2365"/>
      <c r="F5" s="2365"/>
      <c r="G5" s="2365"/>
      <c r="H5" s="2365"/>
      <c r="I5" s="2365"/>
      <c r="J5" s="2365"/>
      <c r="K5" s="2365"/>
      <c r="L5" s="2366"/>
      <c r="M5" s="2367"/>
      <c r="N5" s="2341" t="s">
        <v>70</v>
      </c>
      <c r="O5" s="2357" t="s">
        <v>71</v>
      </c>
      <c r="P5" s="2357"/>
      <c r="Q5" s="2357"/>
      <c r="R5" s="2357"/>
      <c r="S5" s="2373" t="s">
        <v>72</v>
      </c>
      <c r="T5" s="2373"/>
      <c r="U5" s="2373"/>
      <c r="V5" s="2345" t="s">
        <v>73</v>
      </c>
      <c r="W5" s="2341" t="s">
        <v>70</v>
      </c>
      <c r="X5" s="2342" t="s">
        <v>74</v>
      </c>
      <c r="Y5" s="2348" t="s">
        <v>73</v>
      </c>
      <c r="Z5" s="1129"/>
    </row>
    <row r="6" spans="1:26" s="1133" customFormat="1" ht="81.75" customHeight="1">
      <c r="A6" s="1132"/>
      <c r="B6" s="2364"/>
      <c r="C6" s="2365"/>
      <c r="D6" s="2365"/>
      <c r="E6" s="2365"/>
      <c r="F6" s="2365"/>
      <c r="G6" s="2365"/>
      <c r="H6" s="2365"/>
      <c r="I6" s="2365"/>
      <c r="J6" s="2365"/>
      <c r="K6" s="2365"/>
      <c r="L6" s="2366"/>
      <c r="M6" s="2367"/>
      <c r="N6" s="2341"/>
      <c r="O6" s="2419" t="s">
        <v>75</v>
      </c>
      <c r="P6" s="2419"/>
      <c r="Q6" s="2419"/>
      <c r="R6" s="2419"/>
      <c r="S6" s="1826" t="s">
        <v>364</v>
      </c>
      <c r="T6" s="1826" t="s">
        <v>77</v>
      </c>
      <c r="U6" s="1826" t="s">
        <v>78</v>
      </c>
      <c r="V6" s="2345"/>
      <c r="W6" s="2341"/>
      <c r="X6" s="2342"/>
      <c r="Y6" s="2348"/>
      <c r="Z6" s="1132"/>
    </row>
    <row r="7" spans="1:26" ht="13.5" customHeight="1">
      <c r="A7" s="1129"/>
      <c r="B7" s="2378" t="s">
        <v>37</v>
      </c>
      <c r="C7" s="2379"/>
      <c r="D7" s="2379"/>
      <c r="E7" s="2379"/>
      <c r="F7" s="2379"/>
      <c r="G7" s="2379"/>
      <c r="H7" s="2379"/>
      <c r="I7" s="2379"/>
      <c r="J7" s="2379"/>
      <c r="K7" s="2379"/>
      <c r="L7" s="2366"/>
      <c r="M7" s="2367"/>
      <c r="N7" s="2341"/>
      <c r="O7" s="2343">
        <v>1</v>
      </c>
      <c r="P7" s="2343">
        <v>3</v>
      </c>
      <c r="Q7" s="2343">
        <v>5</v>
      </c>
      <c r="R7" s="2343" t="s">
        <v>79</v>
      </c>
      <c r="S7" s="2344" t="s">
        <v>80</v>
      </c>
      <c r="T7" s="2344" t="s">
        <v>80</v>
      </c>
      <c r="U7" s="2344" t="s">
        <v>80</v>
      </c>
      <c r="V7" s="2345"/>
      <c r="W7" s="2341"/>
      <c r="X7" s="2342"/>
      <c r="Y7" s="2348"/>
      <c r="Z7" s="1129"/>
    </row>
    <row r="8" spans="1:26" ht="13.5" customHeight="1">
      <c r="A8" s="1129"/>
      <c r="B8" s="2417" t="s">
        <v>208</v>
      </c>
      <c r="C8" s="2418"/>
      <c r="D8" s="2418"/>
      <c r="E8" s="2418"/>
      <c r="F8" s="2418"/>
      <c r="G8" s="2418"/>
      <c r="H8" s="2418"/>
      <c r="I8" s="2418"/>
      <c r="J8" s="2418"/>
      <c r="K8" s="2418"/>
      <c r="L8" s="2366"/>
      <c r="M8" s="2367"/>
      <c r="N8" s="2341"/>
      <c r="O8" s="2343"/>
      <c r="P8" s="2343"/>
      <c r="Q8" s="2343"/>
      <c r="R8" s="2343"/>
      <c r="S8" s="2344"/>
      <c r="T8" s="2344"/>
      <c r="U8" s="2344"/>
      <c r="V8" s="1134"/>
      <c r="W8" s="2341"/>
      <c r="X8" s="2342"/>
      <c r="Y8" s="1135"/>
      <c r="Z8" s="1129"/>
    </row>
    <row r="9" spans="1:26" ht="45.75" customHeight="1">
      <c r="A9" s="1129"/>
      <c r="B9" s="2286" t="s">
        <v>798</v>
      </c>
      <c r="C9" s="2287"/>
      <c r="D9" s="1816" t="s">
        <v>314</v>
      </c>
      <c r="E9" s="1816" t="s">
        <v>795</v>
      </c>
      <c r="F9" s="2288" t="s">
        <v>799</v>
      </c>
      <c r="G9" s="2288"/>
      <c r="H9" s="2288"/>
      <c r="I9" s="1816" t="s">
        <v>800</v>
      </c>
      <c r="J9" s="388" t="s">
        <v>801</v>
      </c>
      <c r="K9" s="388" t="s">
        <v>802</v>
      </c>
      <c r="L9" s="1824" t="s">
        <v>302</v>
      </c>
      <c r="M9" s="1824" t="s">
        <v>302</v>
      </c>
      <c r="N9" s="2340" t="s">
        <v>660</v>
      </c>
      <c r="O9" s="2340"/>
      <c r="P9" s="2340"/>
      <c r="Q9" s="2340"/>
      <c r="R9" s="2340"/>
      <c r="S9" s="2340"/>
      <c r="T9" s="2340"/>
      <c r="U9" s="2340"/>
      <c r="V9" s="1824" t="s">
        <v>302</v>
      </c>
      <c r="W9" s="2340" t="s">
        <v>661</v>
      </c>
      <c r="X9" s="2340"/>
      <c r="Y9" s="1136" t="s">
        <v>302</v>
      </c>
      <c r="Z9" s="1129"/>
    </row>
    <row r="10" spans="1:26" ht="28.5">
      <c r="A10" s="1129"/>
      <c r="B10" s="1137" t="s">
        <v>783</v>
      </c>
      <c r="C10" s="1138"/>
      <c r="D10" s="1139" t="s">
        <v>815</v>
      </c>
      <c r="E10" s="443" t="s">
        <v>299</v>
      </c>
      <c r="F10" s="1140">
        <v>10</v>
      </c>
      <c r="G10" s="1141"/>
      <c r="H10" s="1141"/>
      <c r="I10" s="1142">
        <v>0</v>
      </c>
      <c r="J10" s="1142">
        <v>0</v>
      </c>
      <c r="K10" s="1143">
        <v>0</v>
      </c>
      <c r="L10" s="1813">
        <v>60</v>
      </c>
      <c r="M10" s="1815">
        <v>60</v>
      </c>
      <c r="N10" s="1961" t="s">
        <v>1270</v>
      </c>
      <c r="O10" s="1960" t="s">
        <v>1270</v>
      </c>
      <c r="P10" s="1960" t="s">
        <v>1270</v>
      </c>
      <c r="Q10" s="1960" t="s">
        <v>1270</v>
      </c>
      <c r="R10" s="1814"/>
      <c r="S10" s="1960" t="s">
        <v>1270</v>
      </c>
      <c r="T10" s="1960" t="s">
        <v>1270</v>
      </c>
      <c r="U10" s="1960" t="s">
        <v>1270</v>
      </c>
      <c r="V10" s="1822">
        <v>60</v>
      </c>
      <c r="W10" s="1960" t="s">
        <v>1270</v>
      </c>
      <c r="X10" s="1960" t="s">
        <v>1271</v>
      </c>
      <c r="Y10" s="1823">
        <v>40</v>
      </c>
      <c r="Z10" s="1129"/>
    </row>
    <row r="11" spans="1:26" ht="26.25" customHeight="1">
      <c r="A11" s="1129"/>
      <c r="B11" s="1820"/>
      <c r="C11" s="2327" t="s">
        <v>797</v>
      </c>
      <c r="D11" s="2329" t="s">
        <v>816</v>
      </c>
      <c r="E11" s="444" t="s">
        <v>82</v>
      </c>
      <c r="F11" s="2388">
        <v>7</v>
      </c>
      <c r="G11" s="2331">
        <v>8</v>
      </c>
      <c r="H11" s="2397">
        <v>9</v>
      </c>
      <c r="I11" s="2292">
        <v>2</v>
      </c>
      <c r="J11" s="2292">
        <v>10649</v>
      </c>
      <c r="K11" s="2297">
        <v>2878</v>
      </c>
      <c r="L11" s="2302">
        <v>60</v>
      </c>
      <c r="M11" s="2303">
        <v>60</v>
      </c>
      <c r="N11" s="2346" t="s">
        <v>1270</v>
      </c>
      <c r="O11" s="2306" t="s">
        <v>1270</v>
      </c>
      <c r="P11" s="2306" t="s">
        <v>1270</v>
      </c>
      <c r="Q11" s="2306" t="s">
        <v>1270</v>
      </c>
      <c r="R11" s="2306"/>
      <c r="S11" s="2306" t="s">
        <v>1270</v>
      </c>
      <c r="T11" s="2306" t="s">
        <v>1270</v>
      </c>
      <c r="U11" s="2306" t="s">
        <v>1270</v>
      </c>
      <c r="V11" s="2350">
        <v>60</v>
      </c>
      <c r="W11" s="2306" t="s">
        <v>1270</v>
      </c>
      <c r="X11" s="2306" t="s">
        <v>1271</v>
      </c>
      <c r="Y11" s="2351">
        <v>40</v>
      </c>
      <c r="Z11" s="1129"/>
    </row>
    <row r="12" spans="1:26" ht="16.5" customHeight="1">
      <c r="A12" s="1129"/>
      <c r="B12" s="1820"/>
      <c r="C12" s="2328"/>
      <c r="D12" s="2329"/>
      <c r="E12" s="445" t="s">
        <v>876</v>
      </c>
      <c r="F12" s="2388"/>
      <c r="G12" s="2332"/>
      <c r="H12" s="2398"/>
      <c r="I12" s="2293"/>
      <c r="J12" s="2293"/>
      <c r="K12" s="2298"/>
      <c r="L12" s="2302"/>
      <c r="M12" s="2303"/>
      <c r="N12" s="2346"/>
      <c r="O12" s="2306"/>
      <c r="P12" s="2306"/>
      <c r="Q12" s="2306"/>
      <c r="R12" s="2306"/>
      <c r="S12" s="2306"/>
      <c r="T12" s="2306"/>
      <c r="U12" s="2306"/>
      <c r="V12" s="2350"/>
      <c r="W12" s="2306"/>
      <c r="X12" s="2306"/>
      <c r="Y12" s="2351"/>
      <c r="Z12" s="1129"/>
    </row>
    <row r="13" spans="1:26" ht="16.5" customHeight="1">
      <c r="A13" s="1129"/>
      <c r="B13" s="1820"/>
      <c r="C13" s="2328"/>
      <c r="D13" s="2329"/>
      <c r="E13" s="445" t="s">
        <v>877</v>
      </c>
      <c r="F13" s="2388"/>
      <c r="G13" s="2332"/>
      <c r="H13" s="2398"/>
      <c r="I13" s="2293"/>
      <c r="J13" s="2293"/>
      <c r="K13" s="2298"/>
      <c r="L13" s="2302"/>
      <c r="M13" s="2303"/>
      <c r="N13" s="2346"/>
      <c r="O13" s="2306"/>
      <c r="P13" s="2306"/>
      <c r="Q13" s="2306"/>
      <c r="R13" s="2306"/>
      <c r="S13" s="2306"/>
      <c r="T13" s="2306"/>
      <c r="U13" s="2306"/>
      <c r="V13" s="2350"/>
      <c r="W13" s="2306"/>
      <c r="X13" s="2306"/>
      <c r="Y13" s="2351"/>
      <c r="Z13" s="1129"/>
    </row>
    <row r="14" spans="1:26">
      <c r="A14" s="1129"/>
      <c r="B14" s="1820"/>
      <c r="C14" s="2328"/>
      <c r="D14" s="2329"/>
      <c r="E14" s="446" t="s">
        <v>878</v>
      </c>
      <c r="F14" s="2388"/>
      <c r="G14" s="2332"/>
      <c r="H14" s="2398"/>
      <c r="I14" s="2293"/>
      <c r="J14" s="2293"/>
      <c r="K14" s="2298"/>
      <c r="L14" s="2302"/>
      <c r="M14" s="2303"/>
      <c r="N14" s="2346"/>
      <c r="O14" s="2306"/>
      <c r="P14" s="2306"/>
      <c r="Q14" s="2306"/>
      <c r="R14" s="2306"/>
      <c r="S14" s="2306"/>
      <c r="T14" s="2306"/>
      <c r="U14" s="2306"/>
      <c r="V14" s="2350"/>
      <c r="W14" s="2306"/>
      <c r="X14" s="2306"/>
      <c r="Y14" s="2351"/>
      <c r="Z14" s="1129"/>
    </row>
    <row r="15" spans="1:26" ht="28.5" customHeight="1">
      <c r="A15" s="1129"/>
      <c r="B15" s="1820"/>
      <c r="C15" s="2328"/>
      <c r="D15" s="2329" t="s">
        <v>817</v>
      </c>
      <c r="E15" s="444" t="s">
        <v>879</v>
      </c>
      <c r="F15" s="2388"/>
      <c r="G15" s="2332"/>
      <c r="H15" s="2398"/>
      <c r="I15" s="2293"/>
      <c r="J15" s="2293"/>
      <c r="K15" s="2298"/>
      <c r="L15" s="2302"/>
      <c r="M15" s="2303"/>
      <c r="N15" s="2346"/>
      <c r="O15" s="2306"/>
      <c r="P15" s="2306"/>
      <c r="Q15" s="2306"/>
      <c r="R15" s="2306"/>
      <c r="S15" s="2306"/>
      <c r="T15" s="2306"/>
      <c r="U15" s="2306"/>
      <c r="V15" s="2350"/>
      <c r="W15" s="2306"/>
      <c r="X15" s="2306"/>
      <c r="Y15" s="2351"/>
      <c r="Z15" s="1129"/>
    </row>
    <row r="16" spans="1:26" ht="16.5" customHeight="1">
      <c r="A16" s="1129"/>
      <c r="B16" s="1820"/>
      <c r="C16" s="2328"/>
      <c r="D16" s="2329"/>
      <c r="E16" s="445" t="s">
        <v>880</v>
      </c>
      <c r="F16" s="2388"/>
      <c r="G16" s="2332"/>
      <c r="H16" s="2398"/>
      <c r="I16" s="2293"/>
      <c r="J16" s="2293"/>
      <c r="K16" s="2298"/>
      <c r="L16" s="2302"/>
      <c r="M16" s="2303"/>
      <c r="N16" s="2346"/>
      <c r="O16" s="2306"/>
      <c r="P16" s="2306"/>
      <c r="Q16" s="2306"/>
      <c r="R16" s="2306"/>
      <c r="S16" s="2306"/>
      <c r="T16" s="2306"/>
      <c r="U16" s="2306"/>
      <c r="V16" s="2350"/>
      <c r="W16" s="2306"/>
      <c r="X16" s="2306"/>
      <c r="Y16" s="2351"/>
      <c r="Z16" s="1129"/>
    </row>
    <row r="17" spans="1:26" ht="16.5" customHeight="1">
      <c r="A17" s="1129"/>
      <c r="B17" s="1820"/>
      <c r="C17" s="2328"/>
      <c r="D17" s="2329"/>
      <c r="E17" s="446" t="s">
        <v>881</v>
      </c>
      <c r="F17" s="2388"/>
      <c r="G17" s="2332"/>
      <c r="H17" s="2398"/>
      <c r="I17" s="2293"/>
      <c r="J17" s="2293"/>
      <c r="K17" s="2298"/>
      <c r="L17" s="2302"/>
      <c r="M17" s="2303"/>
      <c r="N17" s="2346"/>
      <c r="O17" s="2306"/>
      <c r="P17" s="2306"/>
      <c r="Q17" s="2306"/>
      <c r="R17" s="2306"/>
      <c r="S17" s="2306"/>
      <c r="T17" s="2306"/>
      <c r="U17" s="2306"/>
      <c r="V17" s="2350"/>
      <c r="W17" s="2306"/>
      <c r="X17" s="2306"/>
      <c r="Y17" s="2351"/>
      <c r="Z17" s="1129"/>
    </row>
    <row r="18" spans="1:26" ht="28.5">
      <c r="A18" s="1129"/>
      <c r="B18" s="1820"/>
      <c r="C18" s="2328"/>
      <c r="D18" s="1144" t="s">
        <v>818</v>
      </c>
      <c r="E18" s="447" t="s">
        <v>84</v>
      </c>
      <c r="F18" s="2388"/>
      <c r="G18" s="2332"/>
      <c r="H18" s="2398"/>
      <c r="I18" s="2294"/>
      <c r="J18" s="2294"/>
      <c r="K18" s="2299"/>
      <c r="L18" s="2302"/>
      <c r="M18" s="2303"/>
      <c r="N18" s="2346"/>
      <c r="O18" s="2306"/>
      <c r="P18" s="2306"/>
      <c r="Q18" s="2306"/>
      <c r="R18" s="2306"/>
      <c r="S18" s="2306"/>
      <c r="T18" s="2306"/>
      <c r="U18" s="2306"/>
      <c r="V18" s="2350"/>
      <c r="W18" s="2306"/>
      <c r="X18" s="2306"/>
      <c r="Y18" s="2351"/>
      <c r="Z18" s="1129"/>
    </row>
    <row r="19" spans="1:26">
      <c r="A19" s="1129"/>
      <c r="B19" s="1820"/>
      <c r="C19" s="2328"/>
      <c r="D19" s="2390" t="s">
        <v>819</v>
      </c>
      <c r="E19" s="448" t="s">
        <v>784</v>
      </c>
      <c r="F19" s="2394">
        <v>6</v>
      </c>
      <c r="G19" s="2332"/>
      <c r="H19" s="2398"/>
      <c r="I19" s="2347"/>
      <c r="J19" s="2347"/>
      <c r="K19" s="2406"/>
      <c r="L19" s="2407">
        <v>60</v>
      </c>
      <c r="M19" s="2303">
        <v>60</v>
      </c>
      <c r="N19" s="2346" t="s">
        <v>1270</v>
      </c>
      <c r="O19" s="2306" t="s">
        <v>1270</v>
      </c>
      <c r="P19" s="2306" t="s">
        <v>1270</v>
      </c>
      <c r="Q19" s="2306" t="s">
        <v>1270</v>
      </c>
      <c r="R19" s="2306"/>
      <c r="S19" s="2306" t="s">
        <v>1270</v>
      </c>
      <c r="T19" s="2306" t="s">
        <v>1270</v>
      </c>
      <c r="U19" s="2306" t="s">
        <v>1270</v>
      </c>
      <c r="V19" s="2350">
        <v>60</v>
      </c>
      <c r="W19" s="2306" t="s">
        <v>1270</v>
      </c>
      <c r="X19" s="2306" t="s">
        <v>1271</v>
      </c>
      <c r="Y19" s="2351">
        <v>40</v>
      </c>
      <c r="Z19" s="1129"/>
    </row>
    <row r="20" spans="1:26" ht="66.75" customHeight="1">
      <c r="A20" s="1129"/>
      <c r="B20" s="1820"/>
      <c r="C20" s="2328"/>
      <c r="D20" s="2391"/>
      <c r="E20" s="449" t="s">
        <v>83</v>
      </c>
      <c r="F20" s="2394"/>
      <c r="G20" s="2332"/>
      <c r="H20" s="2398"/>
      <c r="I20" s="2347"/>
      <c r="J20" s="2347"/>
      <c r="K20" s="2406"/>
      <c r="L20" s="2407"/>
      <c r="M20" s="2303"/>
      <c r="N20" s="2346"/>
      <c r="O20" s="2306"/>
      <c r="P20" s="2306"/>
      <c r="Q20" s="2306"/>
      <c r="R20" s="2306"/>
      <c r="S20" s="2306"/>
      <c r="T20" s="2306"/>
      <c r="U20" s="2306"/>
      <c r="V20" s="2350"/>
      <c r="W20" s="2306"/>
      <c r="X20" s="2306"/>
      <c r="Y20" s="2351"/>
      <c r="Z20" s="1129"/>
    </row>
    <row r="21" spans="1:26">
      <c r="A21" s="1129"/>
      <c r="B21" s="1820"/>
      <c r="C21" s="2328"/>
      <c r="D21" s="2392" t="s">
        <v>820</v>
      </c>
      <c r="E21" s="1145" t="s">
        <v>785</v>
      </c>
      <c r="F21" s="2386">
        <v>5</v>
      </c>
      <c r="G21" s="2324"/>
      <c r="H21" s="2398"/>
      <c r="I21" s="2347"/>
      <c r="J21" s="2347"/>
      <c r="K21" s="2406"/>
      <c r="L21" s="2407">
        <v>60</v>
      </c>
      <c r="M21" s="2303">
        <v>60</v>
      </c>
      <c r="N21" s="2346" t="s">
        <v>1270</v>
      </c>
      <c r="O21" s="2306" t="s">
        <v>1270</v>
      </c>
      <c r="P21" s="2306" t="s">
        <v>1270</v>
      </c>
      <c r="Q21" s="2306" t="s">
        <v>1270</v>
      </c>
      <c r="R21" s="2306"/>
      <c r="S21" s="2306" t="s">
        <v>1270</v>
      </c>
      <c r="T21" s="2306" t="s">
        <v>1270</v>
      </c>
      <c r="U21" s="2306" t="s">
        <v>1270</v>
      </c>
      <c r="V21" s="2350">
        <v>60</v>
      </c>
      <c r="W21" s="2306" t="s">
        <v>1270</v>
      </c>
      <c r="X21" s="2306" t="s">
        <v>1271</v>
      </c>
      <c r="Y21" s="2351">
        <v>40</v>
      </c>
      <c r="Z21" s="1129"/>
    </row>
    <row r="22" spans="1:26">
      <c r="A22" s="1129"/>
      <c r="B22" s="1820"/>
      <c r="C22" s="2328"/>
      <c r="D22" s="2393"/>
      <c r="E22" s="1146" t="s">
        <v>786</v>
      </c>
      <c r="F22" s="2387"/>
      <c r="G22" s="2324"/>
      <c r="H22" s="2398"/>
      <c r="I22" s="2347"/>
      <c r="J22" s="2347"/>
      <c r="K22" s="2406"/>
      <c r="L22" s="2407"/>
      <c r="M22" s="2303"/>
      <c r="N22" s="2346"/>
      <c r="O22" s="2306"/>
      <c r="P22" s="2306"/>
      <c r="Q22" s="2306"/>
      <c r="R22" s="2306"/>
      <c r="S22" s="2306"/>
      <c r="T22" s="2306"/>
      <c r="U22" s="2306"/>
      <c r="V22" s="2350"/>
      <c r="W22" s="2306"/>
      <c r="X22" s="2306"/>
      <c r="Y22" s="2351"/>
      <c r="Z22" s="1129"/>
    </row>
    <row r="23" spans="1:26">
      <c r="A23" s="1129"/>
      <c r="B23" s="1820"/>
      <c r="C23" s="2328"/>
      <c r="D23" s="2393"/>
      <c r="E23" s="1147" t="s">
        <v>787</v>
      </c>
      <c r="F23" s="2387"/>
      <c r="G23" s="2324"/>
      <c r="H23" s="2398"/>
      <c r="I23" s="2347"/>
      <c r="J23" s="2347"/>
      <c r="K23" s="2406"/>
      <c r="L23" s="2407"/>
      <c r="M23" s="2303"/>
      <c r="N23" s="2346"/>
      <c r="O23" s="2306"/>
      <c r="P23" s="2306"/>
      <c r="Q23" s="2306"/>
      <c r="R23" s="2306"/>
      <c r="S23" s="2306"/>
      <c r="T23" s="2306"/>
      <c r="U23" s="2306"/>
      <c r="V23" s="2350"/>
      <c r="W23" s="2306"/>
      <c r="X23" s="2306"/>
      <c r="Y23" s="2351"/>
      <c r="Z23" s="1129"/>
    </row>
    <row r="24" spans="1:26">
      <c r="A24" s="1129"/>
      <c r="B24" s="1820"/>
      <c r="C24" s="2328"/>
      <c r="D24" s="2393"/>
      <c r="E24" s="1147" t="s">
        <v>788</v>
      </c>
      <c r="F24" s="2387"/>
      <c r="G24" s="2324"/>
      <c r="H24" s="2398"/>
      <c r="I24" s="2347"/>
      <c r="J24" s="2347"/>
      <c r="K24" s="2406"/>
      <c r="L24" s="2407"/>
      <c r="M24" s="2303"/>
      <c r="N24" s="2346"/>
      <c r="O24" s="2306"/>
      <c r="P24" s="2306"/>
      <c r="Q24" s="2306"/>
      <c r="R24" s="2306"/>
      <c r="S24" s="2306"/>
      <c r="T24" s="2306"/>
      <c r="U24" s="2306"/>
      <c r="V24" s="2350"/>
      <c r="W24" s="2306"/>
      <c r="X24" s="2306"/>
      <c r="Y24" s="2351"/>
      <c r="Z24" s="1129"/>
    </row>
    <row r="25" spans="1:26" ht="22.5" customHeight="1">
      <c r="A25" s="1129"/>
      <c r="B25" s="1820"/>
      <c r="C25" s="2328"/>
      <c r="D25" s="2393"/>
      <c r="E25" s="1148" t="s">
        <v>789</v>
      </c>
      <c r="F25" s="2387"/>
      <c r="G25" s="2324"/>
      <c r="H25" s="2398"/>
      <c r="I25" s="2347"/>
      <c r="J25" s="2347"/>
      <c r="K25" s="2406"/>
      <c r="L25" s="2407"/>
      <c r="M25" s="2303"/>
      <c r="N25" s="2346"/>
      <c r="O25" s="2306"/>
      <c r="P25" s="2306"/>
      <c r="Q25" s="2306"/>
      <c r="R25" s="2306"/>
      <c r="S25" s="2306"/>
      <c r="T25" s="2306"/>
      <c r="U25" s="2306"/>
      <c r="V25" s="2350"/>
      <c r="W25" s="2306"/>
      <c r="X25" s="2306"/>
      <c r="Y25" s="2351"/>
      <c r="Z25" s="1129"/>
    </row>
    <row r="26" spans="1:26" ht="35.25" customHeight="1">
      <c r="A26" s="1129"/>
      <c r="B26" s="1820"/>
      <c r="C26" s="2328"/>
      <c r="D26" s="258" t="s">
        <v>804</v>
      </c>
      <c r="E26" s="1149"/>
      <c r="F26" s="1150">
        <v>8</v>
      </c>
      <c r="G26" s="2325"/>
      <c r="H26" s="2404"/>
      <c r="I26" s="1812"/>
      <c r="J26" s="1151"/>
      <c r="K26" s="1152"/>
      <c r="L26" s="1813">
        <v>60</v>
      </c>
      <c r="M26" s="1815">
        <v>60</v>
      </c>
      <c r="N26" s="1961" t="s">
        <v>1270</v>
      </c>
      <c r="O26" s="1960" t="s">
        <v>1270</v>
      </c>
      <c r="P26" s="1960" t="s">
        <v>1270</v>
      </c>
      <c r="Q26" s="1960" t="s">
        <v>1270</v>
      </c>
      <c r="R26" s="1814"/>
      <c r="S26" s="1960" t="s">
        <v>1270</v>
      </c>
      <c r="T26" s="1960" t="s">
        <v>1270</v>
      </c>
      <c r="U26" s="1960" t="s">
        <v>1270</v>
      </c>
      <c r="V26" s="1822">
        <v>60</v>
      </c>
      <c r="W26" s="1960" t="s">
        <v>1270</v>
      </c>
      <c r="X26" s="1960" t="s">
        <v>1271</v>
      </c>
      <c r="Y26" s="1823">
        <v>40</v>
      </c>
      <c r="Z26" s="1129"/>
    </row>
    <row r="27" spans="1:26" ht="35.25" customHeight="1">
      <c r="A27" s="1129"/>
      <c r="B27" s="1820"/>
      <c r="C27" s="2389"/>
      <c r="D27" s="259" t="s">
        <v>805</v>
      </c>
      <c r="E27" s="1153"/>
      <c r="F27" s="1154">
        <v>9</v>
      </c>
      <c r="G27" s="2403"/>
      <c r="H27" s="2405"/>
      <c r="I27" s="1810"/>
      <c r="J27" s="1155"/>
      <c r="K27" s="1156"/>
      <c r="L27" s="1813">
        <v>60</v>
      </c>
      <c r="M27" s="1815">
        <v>60</v>
      </c>
      <c r="N27" s="1961" t="s">
        <v>1270</v>
      </c>
      <c r="O27" s="1960" t="s">
        <v>1270</v>
      </c>
      <c r="P27" s="1960" t="s">
        <v>1270</v>
      </c>
      <c r="Q27" s="1960" t="s">
        <v>1270</v>
      </c>
      <c r="R27" s="1814"/>
      <c r="S27" s="1960" t="s">
        <v>1270</v>
      </c>
      <c r="T27" s="1960" t="s">
        <v>1270</v>
      </c>
      <c r="U27" s="1960" t="s">
        <v>1270</v>
      </c>
      <c r="V27" s="1822">
        <v>60</v>
      </c>
      <c r="W27" s="1960" t="s">
        <v>1270</v>
      </c>
      <c r="X27" s="1960" t="s">
        <v>1271</v>
      </c>
      <c r="Y27" s="1823">
        <v>40</v>
      </c>
      <c r="Z27" s="1129"/>
    </row>
    <row r="28" spans="1:26" ht="26.25" customHeight="1">
      <c r="A28" s="1129"/>
      <c r="B28" s="2352" t="s">
        <v>1190</v>
      </c>
      <c r="C28" s="2353"/>
      <c r="D28" s="2353"/>
      <c r="E28" s="2353"/>
      <c r="F28" s="2353"/>
      <c r="G28" s="2353"/>
      <c r="H28" s="2402"/>
      <c r="I28" s="439">
        <f>SUM(I10:I27)</f>
        <v>2</v>
      </c>
      <c r="J28" s="1855">
        <f>SUM(J10:J27)</f>
        <v>10649</v>
      </c>
      <c r="K28" s="1855">
        <f>SUM(K10:K27)</f>
        <v>2878</v>
      </c>
      <c r="L28" s="1191">
        <f>SUM(L10:L27)/6/100</f>
        <v>0.6</v>
      </c>
      <c r="M28" s="1191">
        <f>SUM(M10:M27)/6/100</f>
        <v>0.6</v>
      </c>
      <c r="N28" s="1843"/>
      <c r="O28" s="1843"/>
      <c r="P28" s="1843"/>
      <c r="Q28" s="1843"/>
      <c r="R28" s="1843"/>
      <c r="S28" s="1843"/>
      <c r="T28" s="1843"/>
      <c r="U28" s="1843"/>
      <c r="V28" s="1161">
        <f>SUM(V10:V27)/6/100</f>
        <v>0.6</v>
      </c>
      <c r="W28" s="2410"/>
      <c r="X28" s="2411"/>
      <c r="Y28" s="1162">
        <f>SUM(Y10:Y27)/6/100</f>
        <v>0.4</v>
      </c>
      <c r="Z28" s="1129"/>
    </row>
    <row r="29" spans="1:26">
      <c r="A29" s="1129"/>
      <c r="B29" s="2318"/>
      <c r="C29" s="2319" t="s">
        <v>796</v>
      </c>
      <c r="D29" s="525" t="s">
        <v>203</v>
      </c>
      <c r="E29" s="525" t="s">
        <v>85</v>
      </c>
      <c r="F29" s="2337" t="s">
        <v>790</v>
      </c>
      <c r="G29" s="2395"/>
      <c r="H29" s="2396"/>
      <c r="I29" s="2408">
        <v>4</v>
      </c>
      <c r="J29" s="1165">
        <v>70</v>
      </c>
      <c r="K29" s="1166">
        <v>19</v>
      </c>
      <c r="L29" s="1813">
        <v>60</v>
      </c>
      <c r="M29" s="1815">
        <v>60</v>
      </c>
      <c r="N29" s="1961" t="s">
        <v>1270</v>
      </c>
      <c r="O29" s="1960" t="s">
        <v>1270</v>
      </c>
      <c r="P29" s="1960" t="s">
        <v>1270</v>
      </c>
      <c r="Q29" s="1960" t="s">
        <v>1270</v>
      </c>
      <c r="R29" s="1814"/>
      <c r="S29" s="1960" t="s">
        <v>1270</v>
      </c>
      <c r="T29" s="1960" t="s">
        <v>1270</v>
      </c>
      <c r="U29" s="1960" t="s">
        <v>1270</v>
      </c>
      <c r="V29" s="1822">
        <v>60</v>
      </c>
      <c r="W29" s="1960" t="s">
        <v>1270</v>
      </c>
      <c r="X29" s="1960" t="s">
        <v>1271</v>
      </c>
      <c r="Y29" s="1823">
        <v>40</v>
      </c>
      <c r="Z29" s="1129"/>
    </row>
    <row r="30" spans="1:26" ht="13.5" customHeight="1">
      <c r="A30" s="1129"/>
      <c r="B30" s="2318"/>
      <c r="C30" s="2320"/>
      <c r="D30" s="260" t="s">
        <v>204</v>
      </c>
      <c r="E30" s="260" t="s">
        <v>85</v>
      </c>
      <c r="F30" s="2311" t="s">
        <v>791</v>
      </c>
      <c r="G30" s="2204"/>
      <c r="H30" s="2382"/>
      <c r="I30" s="2408"/>
      <c r="J30" s="1157">
        <v>31294</v>
      </c>
      <c r="K30" s="1158">
        <v>8458</v>
      </c>
      <c r="L30" s="1966">
        <v>60</v>
      </c>
      <c r="M30" s="1959">
        <v>60</v>
      </c>
      <c r="N30" s="1961" t="s">
        <v>1270</v>
      </c>
      <c r="O30" s="1960" t="s">
        <v>1270</v>
      </c>
      <c r="P30" s="1960" t="s">
        <v>1270</v>
      </c>
      <c r="Q30" s="1960" t="s">
        <v>1270</v>
      </c>
      <c r="R30" s="1960"/>
      <c r="S30" s="1960" t="s">
        <v>1270</v>
      </c>
      <c r="T30" s="1960" t="s">
        <v>1270</v>
      </c>
      <c r="U30" s="1960" t="s">
        <v>1270</v>
      </c>
      <c r="V30" s="1962">
        <v>60</v>
      </c>
      <c r="W30" s="1960" t="s">
        <v>1270</v>
      </c>
      <c r="X30" s="1960" t="s">
        <v>1271</v>
      </c>
      <c r="Y30" s="1963">
        <v>40</v>
      </c>
      <c r="Z30" s="1129"/>
    </row>
    <row r="31" spans="1:26" ht="15" customHeight="1">
      <c r="A31" s="1129"/>
      <c r="B31" s="2401"/>
      <c r="C31" s="2399"/>
      <c r="D31" s="1159" t="s">
        <v>205</v>
      </c>
      <c r="E31" s="450" t="s">
        <v>85</v>
      </c>
      <c r="F31" s="2383" t="s">
        <v>792</v>
      </c>
      <c r="G31" s="2384"/>
      <c r="H31" s="2385"/>
      <c r="I31" s="2409"/>
      <c r="J31" s="1160">
        <v>17716</v>
      </c>
      <c r="K31" s="1160">
        <v>4788</v>
      </c>
      <c r="L31" s="1966">
        <v>60</v>
      </c>
      <c r="M31" s="1959">
        <v>60</v>
      </c>
      <c r="N31" s="1961" t="s">
        <v>1270</v>
      </c>
      <c r="O31" s="1960" t="s">
        <v>1270</v>
      </c>
      <c r="P31" s="1960" t="s">
        <v>1270</v>
      </c>
      <c r="Q31" s="1960" t="s">
        <v>1270</v>
      </c>
      <c r="R31" s="1960"/>
      <c r="S31" s="1960" t="s">
        <v>1270</v>
      </c>
      <c r="T31" s="1960" t="s">
        <v>1270</v>
      </c>
      <c r="U31" s="1960" t="s">
        <v>1270</v>
      </c>
      <c r="V31" s="1962">
        <v>60</v>
      </c>
      <c r="W31" s="1960" t="s">
        <v>1270</v>
      </c>
      <c r="X31" s="1960" t="s">
        <v>1271</v>
      </c>
      <c r="Y31" s="1963">
        <v>40</v>
      </c>
      <c r="Z31" s="1129"/>
    </row>
    <row r="32" spans="1:26" ht="27" customHeight="1">
      <c r="A32" s="1129"/>
      <c r="B32" s="2400" t="s">
        <v>1191</v>
      </c>
      <c r="C32" s="2353"/>
      <c r="D32" s="2353"/>
      <c r="E32" s="2353"/>
      <c r="F32" s="2353"/>
      <c r="G32" s="2353"/>
      <c r="H32" s="2353"/>
      <c r="I32" s="439">
        <f>SUM(I29)</f>
        <v>4</v>
      </c>
      <c r="J32" s="439">
        <f>SUM(J29:J31)</f>
        <v>49080</v>
      </c>
      <c r="K32" s="439">
        <f>SUM(K29:K31)</f>
        <v>13265</v>
      </c>
      <c r="L32" s="1191">
        <f>SUM(L29:L31)/3/100</f>
        <v>0.6</v>
      </c>
      <c r="M32" s="1191">
        <f>SUM(M29:M31)/3/100</f>
        <v>0.6</v>
      </c>
      <c r="N32" s="1843"/>
      <c r="O32" s="1843"/>
      <c r="P32" s="1843"/>
      <c r="Q32" s="1843"/>
      <c r="R32" s="1843"/>
      <c r="S32" s="1843"/>
      <c r="T32" s="1843"/>
      <c r="U32" s="1843"/>
      <c r="V32" s="1161">
        <f>SUM(V29:V31)/3/100</f>
        <v>0.6</v>
      </c>
      <c r="W32" s="2410"/>
      <c r="X32" s="2411"/>
      <c r="Y32" s="1162">
        <f>SUM(Y29:Y31)/3/100</f>
        <v>0.4</v>
      </c>
      <c r="Z32" s="1129"/>
    </row>
    <row r="33" spans="1:26" ht="24.75" customHeight="1">
      <c r="A33" s="1129"/>
      <c r="B33" s="1125" t="s">
        <v>793</v>
      </c>
      <c r="C33" s="1163" t="s">
        <v>797</v>
      </c>
      <c r="D33" s="704" t="s">
        <v>874</v>
      </c>
      <c r="E33" s="1164" t="s">
        <v>794</v>
      </c>
      <c r="F33" s="2380">
        <v>4</v>
      </c>
      <c r="G33" s="2380"/>
      <c r="H33" s="2380"/>
      <c r="I33" s="440"/>
      <c r="J33" s="1165">
        <v>0</v>
      </c>
      <c r="K33" s="1166">
        <v>0</v>
      </c>
      <c r="L33" s="1966">
        <v>60</v>
      </c>
      <c r="M33" s="1959">
        <v>60</v>
      </c>
      <c r="N33" s="1961" t="s">
        <v>1270</v>
      </c>
      <c r="O33" s="1960" t="s">
        <v>1270</v>
      </c>
      <c r="P33" s="1960" t="s">
        <v>1270</v>
      </c>
      <c r="Q33" s="1960" t="s">
        <v>1270</v>
      </c>
      <c r="R33" s="1960"/>
      <c r="S33" s="1960" t="s">
        <v>1270</v>
      </c>
      <c r="T33" s="1960" t="s">
        <v>1270</v>
      </c>
      <c r="U33" s="1960" t="s">
        <v>1270</v>
      </c>
      <c r="V33" s="1962">
        <v>60</v>
      </c>
      <c r="W33" s="1960" t="s">
        <v>1270</v>
      </c>
      <c r="X33" s="1960" t="s">
        <v>1271</v>
      </c>
      <c r="Y33" s="1963">
        <v>40</v>
      </c>
      <c r="Z33" s="1129"/>
    </row>
    <row r="34" spans="1:26" ht="15">
      <c r="A34" s="1129"/>
      <c r="B34" s="1167"/>
      <c r="C34" s="1168" t="s">
        <v>796</v>
      </c>
      <c r="D34" s="1169" t="s">
        <v>920</v>
      </c>
      <c r="E34" s="1169" t="s">
        <v>794</v>
      </c>
      <c r="F34" s="2381">
        <v>2</v>
      </c>
      <c r="G34" s="2381"/>
      <c r="H34" s="2381"/>
      <c r="I34" s="524"/>
      <c r="J34" s="1170">
        <v>0</v>
      </c>
      <c r="K34" s="1171">
        <v>0</v>
      </c>
      <c r="L34" s="1966">
        <v>60</v>
      </c>
      <c r="M34" s="1959">
        <v>60</v>
      </c>
      <c r="N34" s="1961" t="s">
        <v>1270</v>
      </c>
      <c r="O34" s="1960" t="s">
        <v>1270</v>
      </c>
      <c r="P34" s="1960" t="s">
        <v>1270</v>
      </c>
      <c r="Q34" s="1960" t="s">
        <v>1270</v>
      </c>
      <c r="R34" s="1960"/>
      <c r="S34" s="1960" t="s">
        <v>1270</v>
      </c>
      <c r="T34" s="1960" t="s">
        <v>1270</v>
      </c>
      <c r="U34" s="1960" t="s">
        <v>1270</v>
      </c>
      <c r="V34" s="1962">
        <v>60</v>
      </c>
      <c r="W34" s="1960" t="s">
        <v>1270</v>
      </c>
      <c r="X34" s="1960" t="s">
        <v>1271</v>
      </c>
      <c r="Y34" s="1963">
        <v>40</v>
      </c>
      <c r="Z34" s="1129"/>
    </row>
    <row r="35" spans="1:26" ht="27" customHeight="1">
      <c r="A35" s="1129"/>
      <c r="B35" s="2352" t="s">
        <v>1192</v>
      </c>
      <c r="C35" s="2353"/>
      <c r="D35" s="2353"/>
      <c r="E35" s="2353"/>
      <c r="F35" s="2353"/>
      <c r="G35" s="2353"/>
      <c r="H35" s="2353"/>
      <c r="I35" s="439">
        <f>SUM(I28,I33)</f>
        <v>2</v>
      </c>
      <c r="J35" s="261">
        <f>SUM(J28,J33)</f>
        <v>10649</v>
      </c>
      <c r="K35" s="389">
        <f>SUM(K28,K33)</f>
        <v>2878</v>
      </c>
      <c r="L35" s="1161">
        <f>SUM(L33,L28)/2/100</f>
        <v>0.30299999999999999</v>
      </c>
      <c r="M35" s="1161">
        <f>SUM(M33,M28)/2/100</f>
        <v>0.30299999999999999</v>
      </c>
      <c r="N35" s="1804" t="s">
        <v>1</v>
      </c>
      <c r="O35" s="1805"/>
      <c r="P35" s="1805"/>
      <c r="Q35" s="1805"/>
      <c r="R35" s="1805"/>
      <c r="S35" s="1805"/>
      <c r="T35" s="1805"/>
      <c r="U35" s="1806"/>
      <c r="V35" s="1172">
        <f>SUM(V33,V28)/2/100</f>
        <v>0.30299999999999999</v>
      </c>
      <c r="W35" s="1804"/>
      <c r="X35" s="1806"/>
      <c r="Y35" s="1162">
        <f>SUM(Y33,Y28)/2/100</f>
        <v>0.20199999999999999</v>
      </c>
      <c r="Z35" s="1129"/>
    </row>
    <row r="36" spans="1:26" ht="27" customHeight="1" thickBot="1">
      <c r="A36" s="1129"/>
      <c r="B36" s="2358" t="s">
        <v>1193</v>
      </c>
      <c r="C36" s="2359"/>
      <c r="D36" s="2359"/>
      <c r="E36" s="2359"/>
      <c r="F36" s="2359"/>
      <c r="G36" s="2359"/>
      <c r="H36" s="2359"/>
      <c r="I36" s="442">
        <f>SUM(I34,I32)</f>
        <v>4</v>
      </c>
      <c r="J36" s="442">
        <f>SUM(J34,J32)</f>
        <v>49080</v>
      </c>
      <c r="K36" s="442">
        <f t="shared" ref="K36" si="0">SUM(K34,K32)</f>
        <v>13265</v>
      </c>
      <c r="L36" s="1861">
        <f>SUM(L34,L32)/2/100</f>
        <v>0.30299999999999999</v>
      </c>
      <c r="M36" s="1861">
        <f>SUM(M34,M32)/2/100</f>
        <v>0.30299999999999999</v>
      </c>
      <c r="N36" s="1807"/>
      <c r="O36" s="1807"/>
      <c r="P36" s="1807"/>
      <c r="Q36" s="1807"/>
      <c r="R36" s="1807"/>
      <c r="S36" s="1807"/>
      <c r="T36" s="1807"/>
      <c r="U36" s="1856"/>
      <c r="V36" s="1861">
        <f>SUM(V34,V32)/2/100</f>
        <v>0.30299999999999999</v>
      </c>
      <c r="W36" s="1807"/>
      <c r="X36" s="1807"/>
      <c r="Y36" s="1862">
        <f>SUM(Y34,Y32)/2/100</f>
        <v>0.20199999999999999</v>
      </c>
      <c r="Z36" s="1129"/>
    </row>
    <row r="37" spans="1:26" ht="29.25" customHeight="1">
      <c r="A37" s="1129"/>
      <c r="B37" s="1129"/>
      <c r="C37" s="1129"/>
      <c r="D37" s="1129"/>
      <c r="E37" s="1129"/>
      <c r="F37" s="1129"/>
      <c r="G37" s="1129"/>
      <c r="H37" s="1129"/>
      <c r="I37" s="1129"/>
      <c r="J37" s="2296" t="s">
        <v>1249</v>
      </c>
      <c r="K37" s="2296"/>
      <c r="L37" s="2296"/>
      <c r="M37" s="2296"/>
      <c r="N37" s="2296"/>
      <c r="O37" s="2296"/>
      <c r="P37" s="2296"/>
      <c r="Q37" s="2296"/>
      <c r="R37" s="2296"/>
      <c r="S37" s="2296"/>
      <c r="T37" s="2296"/>
      <c r="U37" s="2296"/>
      <c r="V37" s="2296"/>
      <c r="W37" s="2296"/>
      <c r="X37" s="2296"/>
      <c r="Y37" s="1173">
        <v>5</v>
      </c>
      <c r="Z37" s="1129"/>
    </row>
    <row r="38" spans="1:26" s="1113" customFormat="1" ht="31.5" customHeight="1">
      <c r="X38" s="1174"/>
      <c r="Y38" s="1175"/>
    </row>
    <row r="39" spans="1:26" s="1112" customFormat="1" ht="19.5" customHeight="1" thickBot="1">
      <c r="A39" s="1131"/>
      <c r="B39" s="1130" t="s">
        <v>1</v>
      </c>
      <c r="C39" s="2295" t="str">
        <f>Page3!A4</f>
        <v>MOHOKARE LOCAL MUNICIPALITY</v>
      </c>
      <c r="D39" s="2295"/>
      <c r="E39" s="1131"/>
      <c r="F39" s="1131"/>
      <c r="G39" s="1131"/>
      <c r="H39" s="1131"/>
      <c r="I39" s="1131"/>
      <c r="J39" s="1131"/>
      <c r="K39" s="1131"/>
      <c r="L39" s="1131"/>
      <c r="M39" s="1131"/>
      <c r="N39" s="1131"/>
      <c r="O39" s="1131"/>
      <c r="P39" s="1131"/>
      <c r="Q39" s="2295" t="str">
        <f>Page3!F4</f>
        <v>WSDP 2012</v>
      </c>
      <c r="R39" s="2295"/>
      <c r="S39" s="2295"/>
      <c r="T39" s="2295"/>
      <c r="U39" s="2295"/>
      <c r="V39" s="2295"/>
      <c r="W39" s="2295"/>
      <c r="X39" s="2295"/>
      <c r="Y39" s="2295"/>
      <c r="Z39" s="1131"/>
    </row>
    <row r="40" spans="1:26" ht="15.75" thickBot="1">
      <c r="A40" s="1129"/>
      <c r="B40" s="2354" t="s">
        <v>219</v>
      </c>
      <c r="C40" s="2355"/>
      <c r="D40" s="2355"/>
      <c r="E40" s="2355"/>
      <c r="F40" s="2355"/>
      <c r="G40" s="2355"/>
      <c r="H40" s="2355"/>
      <c r="I40" s="2355"/>
      <c r="J40" s="2355"/>
      <c r="K40" s="2355"/>
      <c r="L40" s="2355"/>
      <c r="M40" s="2355"/>
      <c r="N40" s="2355"/>
      <c r="O40" s="2355"/>
      <c r="P40" s="2355"/>
      <c r="Q40" s="2355"/>
      <c r="R40" s="2355"/>
      <c r="S40" s="2355"/>
      <c r="T40" s="2355"/>
      <c r="U40" s="2355"/>
      <c r="V40" s="2355"/>
      <c r="W40" s="2355"/>
      <c r="X40" s="2355"/>
      <c r="Y40" s="2356"/>
      <c r="Z40" s="1129"/>
    </row>
    <row r="41" spans="1:26" ht="15">
      <c r="A41" s="1129"/>
      <c r="B41" s="2360" t="s">
        <v>66</v>
      </c>
      <c r="C41" s="2361"/>
      <c r="D41" s="2361"/>
      <c r="E41" s="2361"/>
      <c r="F41" s="2361"/>
      <c r="G41" s="2361"/>
      <c r="H41" s="2361"/>
      <c r="I41" s="2361"/>
      <c r="J41" s="2361"/>
      <c r="K41" s="2361"/>
      <c r="L41" s="1808"/>
      <c r="M41" s="1808"/>
      <c r="N41" s="2374" t="s">
        <v>67</v>
      </c>
      <c r="O41" s="2374"/>
      <c r="P41" s="2374"/>
      <c r="Q41" s="2374"/>
      <c r="R41" s="2374"/>
      <c r="S41" s="2374"/>
      <c r="T41" s="2374"/>
      <c r="U41" s="2374"/>
      <c r="V41" s="2374"/>
      <c r="W41" s="2374"/>
      <c r="X41" s="2374"/>
      <c r="Y41" s="2375"/>
      <c r="Z41" s="1129"/>
    </row>
    <row r="42" spans="1:26" ht="12" customHeight="1">
      <c r="A42" s="1129"/>
      <c r="B42" s="2362" t="s">
        <v>351</v>
      </c>
      <c r="C42" s="2363"/>
      <c r="D42" s="2363"/>
      <c r="E42" s="2363"/>
      <c r="F42" s="2363"/>
      <c r="G42" s="2363"/>
      <c r="H42" s="2363"/>
      <c r="I42" s="2363"/>
      <c r="J42" s="2363"/>
      <c r="K42" s="2363"/>
      <c r="L42" s="2366" t="s">
        <v>73</v>
      </c>
      <c r="M42" s="2367" t="s">
        <v>73</v>
      </c>
      <c r="N42" s="2368" t="s">
        <v>735</v>
      </c>
      <c r="O42" s="2369"/>
      <c r="P42" s="2369"/>
      <c r="Q42" s="2369"/>
      <c r="R42" s="2369"/>
      <c r="S42" s="2368"/>
      <c r="T42" s="2368"/>
      <c r="U42" s="2368"/>
      <c r="V42" s="2368"/>
      <c r="W42" s="2368" t="s">
        <v>69</v>
      </c>
      <c r="X42" s="2368"/>
      <c r="Y42" s="2370"/>
      <c r="Z42" s="1129"/>
    </row>
    <row r="43" spans="1:26" s="1133" customFormat="1" ht="15" customHeight="1">
      <c r="A43" s="1132"/>
      <c r="B43" s="2364"/>
      <c r="C43" s="2365"/>
      <c r="D43" s="2365"/>
      <c r="E43" s="2365"/>
      <c r="F43" s="2365"/>
      <c r="G43" s="2365"/>
      <c r="H43" s="2365"/>
      <c r="I43" s="2365"/>
      <c r="J43" s="2365"/>
      <c r="K43" s="2365"/>
      <c r="L43" s="2366"/>
      <c r="M43" s="2367"/>
      <c r="N43" s="2371" t="s">
        <v>70</v>
      </c>
      <c r="O43" s="2357" t="s">
        <v>108</v>
      </c>
      <c r="P43" s="2357"/>
      <c r="Q43" s="2357"/>
      <c r="R43" s="2357"/>
      <c r="S43" s="2372" t="s">
        <v>72</v>
      </c>
      <c r="T43" s="2373"/>
      <c r="U43" s="2373"/>
      <c r="V43" s="2345" t="s">
        <v>73</v>
      </c>
      <c r="W43" s="2341" t="s">
        <v>70</v>
      </c>
      <c r="X43" s="2342" t="s">
        <v>74</v>
      </c>
      <c r="Y43" s="2348" t="s">
        <v>73</v>
      </c>
      <c r="Z43" s="1132"/>
    </row>
    <row r="44" spans="1:26" ht="81.75" customHeight="1">
      <c r="A44" s="1129"/>
      <c r="B44" s="2364"/>
      <c r="C44" s="2365"/>
      <c r="D44" s="2365"/>
      <c r="E44" s="2365"/>
      <c r="F44" s="2365"/>
      <c r="G44" s="2365"/>
      <c r="H44" s="2365"/>
      <c r="I44" s="2365"/>
      <c r="J44" s="2365"/>
      <c r="K44" s="2365"/>
      <c r="L44" s="2366"/>
      <c r="M44" s="2367"/>
      <c r="N44" s="2341"/>
      <c r="O44" s="2349" t="s">
        <v>75</v>
      </c>
      <c r="P44" s="2349"/>
      <c r="Q44" s="2349"/>
      <c r="R44" s="2349"/>
      <c r="S44" s="1826" t="s">
        <v>364</v>
      </c>
      <c r="T44" s="1826" t="s">
        <v>77</v>
      </c>
      <c r="U44" s="1826" t="s">
        <v>78</v>
      </c>
      <c r="V44" s="2345"/>
      <c r="W44" s="2341"/>
      <c r="X44" s="2342"/>
      <c r="Y44" s="2348"/>
      <c r="Z44" s="1129"/>
    </row>
    <row r="45" spans="1:26" ht="13.5" customHeight="1">
      <c r="A45" s="1129"/>
      <c r="B45" s="2378" t="s">
        <v>37</v>
      </c>
      <c r="C45" s="2379"/>
      <c r="D45" s="2379"/>
      <c r="E45" s="2379"/>
      <c r="F45" s="2379"/>
      <c r="G45" s="2379"/>
      <c r="H45" s="2379"/>
      <c r="I45" s="2379"/>
      <c r="J45" s="2379"/>
      <c r="K45" s="2379"/>
      <c r="L45" s="2366"/>
      <c r="M45" s="2367"/>
      <c r="N45" s="2341"/>
      <c r="O45" s="2343">
        <v>1</v>
      </c>
      <c r="P45" s="2343">
        <v>3</v>
      </c>
      <c r="Q45" s="2343">
        <v>5</v>
      </c>
      <c r="R45" s="2343" t="s">
        <v>79</v>
      </c>
      <c r="S45" s="2344" t="s">
        <v>80</v>
      </c>
      <c r="T45" s="2344" t="s">
        <v>80</v>
      </c>
      <c r="U45" s="2344" t="s">
        <v>80</v>
      </c>
      <c r="V45" s="2345"/>
      <c r="W45" s="2341"/>
      <c r="X45" s="2342"/>
      <c r="Y45" s="2348"/>
      <c r="Z45" s="1129"/>
    </row>
    <row r="46" spans="1:26" s="1176" customFormat="1">
      <c r="A46" s="1129"/>
      <c r="B46" s="2376" t="s">
        <v>208</v>
      </c>
      <c r="C46" s="2377"/>
      <c r="D46" s="2377"/>
      <c r="E46" s="2377"/>
      <c r="F46" s="2377"/>
      <c r="G46" s="2377"/>
      <c r="H46" s="2377"/>
      <c r="I46" s="2377"/>
      <c r="J46" s="2377"/>
      <c r="K46" s="2377"/>
      <c r="L46" s="2366"/>
      <c r="M46" s="2367"/>
      <c r="N46" s="2341"/>
      <c r="O46" s="2343"/>
      <c r="P46" s="2343"/>
      <c r="Q46" s="2343"/>
      <c r="R46" s="2343"/>
      <c r="S46" s="2344"/>
      <c r="T46" s="2344"/>
      <c r="U46" s="2344"/>
      <c r="V46" s="1134"/>
      <c r="W46" s="2341"/>
      <c r="X46" s="2342"/>
      <c r="Y46" s="1135"/>
      <c r="Z46" s="1129"/>
    </row>
    <row r="47" spans="1:26" ht="25.5" customHeight="1">
      <c r="A47" s="1129"/>
      <c r="B47" s="2286" t="s">
        <v>798</v>
      </c>
      <c r="C47" s="2287"/>
      <c r="D47" s="1816" t="s">
        <v>314</v>
      </c>
      <c r="E47" s="1816" t="s">
        <v>795</v>
      </c>
      <c r="F47" s="2288" t="s">
        <v>799</v>
      </c>
      <c r="G47" s="2288"/>
      <c r="H47" s="2288"/>
      <c r="I47" s="1816" t="s">
        <v>800</v>
      </c>
      <c r="J47" s="388" t="s">
        <v>801</v>
      </c>
      <c r="K47" s="388" t="s">
        <v>802</v>
      </c>
      <c r="L47" s="1824" t="s">
        <v>302</v>
      </c>
      <c r="M47" s="1824" t="s">
        <v>302</v>
      </c>
      <c r="N47" s="2340" t="s">
        <v>660</v>
      </c>
      <c r="O47" s="2340"/>
      <c r="P47" s="2340"/>
      <c r="Q47" s="2340"/>
      <c r="R47" s="2340"/>
      <c r="S47" s="2340"/>
      <c r="T47" s="2340"/>
      <c r="U47" s="2340"/>
      <c r="V47" s="1824" t="s">
        <v>302</v>
      </c>
      <c r="W47" s="2340" t="s">
        <v>661</v>
      </c>
      <c r="X47" s="2340"/>
      <c r="Y47" s="1136" t="s">
        <v>302</v>
      </c>
      <c r="Z47" s="1129"/>
    </row>
    <row r="48" spans="1:26" ht="28.5">
      <c r="A48" s="1129"/>
      <c r="B48" s="1137" t="s">
        <v>783</v>
      </c>
      <c r="C48" s="1138"/>
      <c r="D48" s="1139" t="s">
        <v>815</v>
      </c>
      <c r="E48" s="253" t="s">
        <v>888</v>
      </c>
      <c r="F48" s="1177">
        <v>10</v>
      </c>
      <c r="G48" s="1141"/>
      <c r="H48" s="1178"/>
      <c r="I48" s="1179">
        <v>0</v>
      </c>
      <c r="J48" s="1180">
        <v>0</v>
      </c>
      <c r="K48" s="1181">
        <v>0</v>
      </c>
      <c r="L48" s="1813">
        <v>60</v>
      </c>
      <c r="M48" s="1815">
        <v>60</v>
      </c>
      <c r="N48" s="1961" t="s">
        <v>1270</v>
      </c>
      <c r="O48" s="1960" t="s">
        <v>1270</v>
      </c>
      <c r="P48" s="1960" t="s">
        <v>1270</v>
      </c>
      <c r="Q48" s="1960" t="s">
        <v>1270</v>
      </c>
      <c r="R48" s="1814"/>
      <c r="S48" s="1960" t="s">
        <v>1270</v>
      </c>
      <c r="T48" s="1960" t="s">
        <v>1270</v>
      </c>
      <c r="U48" s="1960" t="s">
        <v>1270</v>
      </c>
      <c r="V48" s="1822">
        <v>60</v>
      </c>
      <c r="W48" s="1960" t="s">
        <v>1270</v>
      </c>
      <c r="X48" s="1960" t="s">
        <v>1271</v>
      </c>
      <c r="Y48" s="1823">
        <v>40</v>
      </c>
      <c r="Z48" s="1129"/>
    </row>
    <row r="49" spans="1:31">
      <c r="A49" s="1129"/>
      <c r="B49" s="1820"/>
      <c r="C49" s="2327" t="s">
        <v>797</v>
      </c>
      <c r="D49" s="2329" t="s">
        <v>816</v>
      </c>
      <c r="E49" s="254" t="s">
        <v>82</v>
      </c>
      <c r="F49" s="2330">
        <v>7</v>
      </c>
      <c r="G49" s="2331">
        <v>8</v>
      </c>
      <c r="H49" s="2333">
        <v>9</v>
      </c>
      <c r="I49" s="2289">
        <v>2</v>
      </c>
      <c r="J49" s="2292">
        <v>13760</v>
      </c>
      <c r="K49" s="2297">
        <v>3719</v>
      </c>
      <c r="L49" s="2302">
        <v>60</v>
      </c>
      <c r="M49" s="2303">
        <v>60</v>
      </c>
      <c r="N49" s="2346" t="s">
        <v>1270</v>
      </c>
      <c r="O49" s="2306" t="s">
        <v>1270</v>
      </c>
      <c r="P49" s="2306" t="s">
        <v>1270</v>
      </c>
      <c r="Q49" s="2306" t="s">
        <v>1270</v>
      </c>
      <c r="R49" s="2306"/>
      <c r="S49" s="2306" t="s">
        <v>1270</v>
      </c>
      <c r="T49" s="2306" t="s">
        <v>1270</v>
      </c>
      <c r="U49" s="2306" t="s">
        <v>1270</v>
      </c>
      <c r="V49" s="2350">
        <v>60</v>
      </c>
      <c r="W49" s="2306" t="s">
        <v>1270</v>
      </c>
      <c r="X49" s="2306" t="s">
        <v>1271</v>
      </c>
      <c r="Y49" s="2351">
        <v>40</v>
      </c>
      <c r="Z49" s="1129"/>
    </row>
    <row r="50" spans="1:31">
      <c r="A50" s="1129"/>
      <c r="B50" s="1820"/>
      <c r="C50" s="2327"/>
      <c r="D50" s="2329"/>
      <c r="E50" s="256" t="s">
        <v>812</v>
      </c>
      <c r="F50" s="2330"/>
      <c r="G50" s="2331"/>
      <c r="H50" s="2333"/>
      <c r="I50" s="2290"/>
      <c r="J50" s="2293"/>
      <c r="K50" s="2298"/>
      <c r="L50" s="2302"/>
      <c r="M50" s="2303"/>
      <c r="N50" s="2346"/>
      <c r="O50" s="2306"/>
      <c r="P50" s="2306"/>
      <c r="Q50" s="2306"/>
      <c r="R50" s="2306"/>
      <c r="S50" s="2306"/>
      <c r="T50" s="2306"/>
      <c r="U50" s="2306"/>
      <c r="V50" s="2350"/>
      <c r="W50" s="2306"/>
      <c r="X50" s="2306"/>
      <c r="Y50" s="2351"/>
      <c r="Z50" s="1129"/>
    </row>
    <row r="51" spans="1:31" ht="42.75">
      <c r="A51" s="1129"/>
      <c r="B51" s="1820"/>
      <c r="C51" s="2328"/>
      <c r="D51" s="2329"/>
      <c r="E51" s="255" t="s">
        <v>806</v>
      </c>
      <c r="F51" s="2330"/>
      <c r="G51" s="2332"/>
      <c r="H51" s="2334"/>
      <c r="I51" s="2290"/>
      <c r="J51" s="2293"/>
      <c r="K51" s="2298"/>
      <c r="L51" s="2302"/>
      <c r="M51" s="2303"/>
      <c r="N51" s="2346"/>
      <c r="O51" s="2306"/>
      <c r="P51" s="2306"/>
      <c r="Q51" s="2306"/>
      <c r="R51" s="2306"/>
      <c r="S51" s="2306"/>
      <c r="T51" s="2306"/>
      <c r="U51" s="2306"/>
      <c r="V51" s="2350"/>
      <c r="W51" s="2306"/>
      <c r="X51" s="2306"/>
      <c r="Y51" s="2351"/>
      <c r="Z51" s="1129"/>
    </row>
    <row r="52" spans="1:31" ht="42.75">
      <c r="A52" s="1129"/>
      <c r="B52" s="1820"/>
      <c r="C52" s="2328"/>
      <c r="D52" s="2329"/>
      <c r="E52" s="255" t="s">
        <v>807</v>
      </c>
      <c r="F52" s="2330"/>
      <c r="G52" s="2332"/>
      <c r="H52" s="2334"/>
      <c r="I52" s="2290"/>
      <c r="J52" s="2293"/>
      <c r="K52" s="2298"/>
      <c r="L52" s="2302"/>
      <c r="M52" s="2303"/>
      <c r="N52" s="2346"/>
      <c r="O52" s="2306"/>
      <c r="P52" s="2306"/>
      <c r="Q52" s="2306"/>
      <c r="R52" s="2306"/>
      <c r="S52" s="2306"/>
      <c r="T52" s="2306"/>
      <c r="U52" s="2306"/>
      <c r="V52" s="2350"/>
      <c r="W52" s="2306"/>
      <c r="X52" s="2306"/>
      <c r="Y52" s="2351"/>
      <c r="Z52" s="1129"/>
    </row>
    <row r="53" spans="1:31">
      <c r="A53" s="1129"/>
      <c r="B53" s="1820"/>
      <c r="C53" s="2328"/>
      <c r="D53" s="1821" t="s">
        <v>817</v>
      </c>
      <c r="E53" s="254" t="s">
        <v>808</v>
      </c>
      <c r="F53" s="2330"/>
      <c r="G53" s="2332"/>
      <c r="H53" s="2334"/>
      <c r="I53" s="2290"/>
      <c r="J53" s="2293"/>
      <c r="K53" s="2298"/>
      <c r="L53" s="2302"/>
      <c r="M53" s="2303"/>
      <c r="N53" s="2346"/>
      <c r="O53" s="2306"/>
      <c r="P53" s="2306"/>
      <c r="Q53" s="2306"/>
      <c r="R53" s="2306"/>
      <c r="S53" s="2306"/>
      <c r="T53" s="2306"/>
      <c r="U53" s="2306"/>
      <c r="V53" s="2350"/>
      <c r="W53" s="2306"/>
      <c r="X53" s="2306"/>
      <c r="Y53" s="2351"/>
      <c r="Z53" s="1129"/>
    </row>
    <row r="54" spans="1:31" ht="28.5">
      <c r="A54" s="1129"/>
      <c r="B54" s="1820"/>
      <c r="C54" s="2328"/>
      <c r="D54" s="1144" t="s">
        <v>818</v>
      </c>
      <c r="E54" s="256" t="s">
        <v>809</v>
      </c>
      <c r="F54" s="2330"/>
      <c r="G54" s="2332"/>
      <c r="H54" s="2334"/>
      <c r="I54" s="2291"/>
      <c r="J54" s="2294"/>
      <c r="K54" s="2299"/>
      <c r="L54" s="2302"/>
      <c r="M54" s="2303"/>
      <c r="N54" s="2346"/>
      <c r="O54" s="2306"/>
      <c r="P54" s="2306"/>
      <c r="Q54" s="2306"/>
      <c r="R54" s="2306"/>
      <c r="S54" s="2306"/>
      <c r="T54" s="2306"/>
      <c r="U54" s="2306"/>
      <c r="V54" s="2350"/>
      <c r="W54" s="2306"/>
      <c r="X54" s="2306"/>
      <c r="Y54" s="2351"/>
      <c r="Z54" s="1129"/>
    </row>
    <row r="55" spans="1:31" ht="72.75" customHeight="1">
      <c r="A55" s="1129"/>
      <c r="B55" s="1820"/>
      <c r="C55" s="2328"/>
      <c r="D55" s="1817" t="s">
        <v>819</v>
      </c>
      <c r="E55" s="257" t="s">
        <v>810</v>
      </c>
      <c r="F55" s="1182">
        <v>6</v>
      </c>
      <c r="G55" s="2332"/>
      <c r="H55" s="2334"/>
      <c r="I55" s="385"/>
      <c r="J55" s="1812"/>
      <c r="K55" s="1811"/>
      <c r="L55" s="1813">
        <v>60</v>
      </c>
      <c r="M55" s="1815">
        <v>60</v>
      </c>
      <c r="N55" s="1961" t="s">
        <v>1270</v>
      </c>
      <c r="O55" s="1960" t="s">
        <v>1270</v>
      </c>
      <c r="P55" s="1960" t="s">
        <v>1270</v>
      </c>
      <c r="Q55" s="1960" t="s">
        <v>1270</v>
      </c>
      <c r="R55" s="1814"/>
      <c r="S55" s="1960" t="s">
        <v>1270</v>
      </c>
      <c r="T55" s="1960" t="s">
        <v>1270</v>
      </c>
      <c r="U55" s="1960" t="s">
        <v>1270</v>
      </c>
      <c r="V55" s="1822">
        <v>60</v>
      </c>
      <c r="W55" s="1960" t="s">
        <v>1270</v>
      </c>
      <c r="X55" s="1960" t="s">
        <v>1271</v>
      </c>
      <c r="Y55" s="1823">
        <v>40</v>
      </c>
      <c r="Z55" s="1129"/>
    </row>
    <row r="56" spans="1:31" ht="28.5">
      <c r="A56" s="1129"/>
      <c r="B56" s="1820"/>
      <c r="C56" s="2328"/>
      <c r="D56" s="1818" t="s">
        <v>820</v>
      </c>
      <c r="E56" s="263" t="s">
        <v>811</v>
      </c>
      <c r="F56" s="1183">
        <v>5</v>
      </c>
      <c r="G56" s="2324"/>
      <c r="H56" s="2334"/>
      <c r="I56" s="385"/>
      <c r="J56" s="1812"/>
      <c r="K56" s="1811"/>
      <c r="L56" s="1813">
        <v>60</v>
      </c>
      <c r="M56" s="1815">
        <v>60</v>
      </c>
      <c r="N56" s="1961" t="s">
        <v>1270</v>
      </c>
      <c r="O56" s="1960" t="s">
        <v>1270</v>
      </c>
      <c r="P56" s="1960" t="s">
        <v>1270</v>
      </c>
      <c r="Q56" s="1960" t="s">
        <v>1270</v>
      </c>
      <c r="R56" s="1814"/>
      <c r="S56" s="1960" t="s">
        <v>1270</v>
      </c>
      <c r="T56" s="1960" t="s">
        <v>1270</v>
      </c>
      <c r="U56" s="1960" t="s">
        <v>1270</v>
      </c>
      <c r="V56" s="1822">
        <v>60</v>
      </c>
      <c r="W56" s="1960" t="s">
        <v>1270</v>
      </c>
      <c r="X56" s="1960" t="s">
        <v>1271</v>
      </c>
      <c r="Y56" s="1823">
        <v>40</v>
      </c>
      <c r="Z56" s="1129"/>
    </row>
    <row r="57" spans="1:31" ht="39.75" customHeight="1">
      <c r="A57" s="1129"/>
      <c r="B57" s="1820"/>
      <c r="C57" s="2328"/>
      <c r="D57" s="258" t="s">
        <v>804</v>
      </c>
      <c r="E57" s="264"/>
      <c r="F57" s="1819">
        <v>8</v>
      </c>
      <c r="G57" s="2325"/>
      <c r="H57" s="2316"/>
      <c r="I57" s="385"/>
      <c r="J57" s="1151"/>
      <c r="K57" s="1152"/>
      <c r="L57" s="1813">
        <v>60</v>
      </c>
      <c r="M57" s="1815">
        <v>60</v>
      </c>
      <c r="N57" s="1961" t="s">
        <v>1270</v>
      </c>
      <c r="O57" s="1960" t="s">
        <v>1270</v>
      </c>
      <c r="P57" s="1960" t="s">
        <v>1270</v>
      </c>
      <c r="Q57" s="1960" t="s">
        <v>1270</v>
      </c>
      <c r="R57" s="1814"/>
      <c r="S57" s="1960" t="s">
        <v>1270</v>
      </c>
      <c r="T57" s="1960" t="s">
        <v>1270</v>
      </c>
      <c r="U57" s="1960" t="s">
        <v>1270</v>
      </c>
      <c r="V57" s="1822">
        <v>60</v>
      </c>
      <c r="W57" s="1960" t="s">
        <v>1270</v>
      </c>
      <c r="X57" s="1960" t="s">
        <v>1271</v>
      </c>
      <c r="Y57" s="1823">
        <v>40</v>
      </c>
      <c r="Z57" s="1129"/>
      <c r="AC57" s="1112"/>
    </row>
    <row r="58" spans="1:31" ht="28.5">
      <c r="A58" s="1129"/>
      <c r="B58" s="1820"/>
      <c r="C58" s="2328"/>
      <c r="D58" s="259" t="s">
        <v>805</v>
      </c>
      <c r="E58" s="1184"/>
      <c r="F58" s="1185">
        <v>9</v>
      </c>
      <c r="G58" s="2326"/>
      <c r="H58" s="2317"/>
      <c r="I58" s="1810"/>
      <c r="J58" s="1155"/>
      <c r="K58" s="1155"/>
      <c r="L58" s="1813">
        <v>60</v>
      </c>
      <c r="M58" s="1815">
        <v>60</v>
      </c>
      <c r="N58" s="1961" t="s">
        <v>1270</v>
      </c>
      <c r="O58" s="1960" t="s">
        <v>1270</v>
      </c>
      <c r="P58" s="1960" t="s">
        <v>1270</v>
      </c>
      <c r="Q58" s="1960" t="s">
        <v>1270</v>
      </c>
      <c r="R58" s="1814"/>
      <c r="S58" s="1960" t="s">
        <v>1270</v>
      </c>
      <c r="T58" s="1960" t="s">
        <v>1270</v>
      </c>
      <c r="U58" s="1960" t="s">
        <v>1270</v>
      </c>
      <c r="V58" s="1822">
        <v>60</v>
      </c>
      <c r="W58" s="1960" t="s">
        <v>1270</v>
      </c>
      <c r="X58" s="1960" t="s">
        <v>1271</v>
      </c>
      <c r="Y58" s="1823">
        <v>40</v>
      </c>
      <c r="Z58" s="1129"/>
    </row>
    <row r="59" spans="1:31" ht="27" customHeight="1">
      <c r="A59" s="1129"/>
      <c r="B59" s="2338" t="s">
        <v>1190</v>
      </c>
      <c r="C59" s="2339"/>
      <c r="D59" s="2339"/>
      <c r="E59" s="2339"/>
      <c r="F59" s="2339"/>
      <c r="G59" s="2339"/>
      <c r="H59" s="2339"/>
      <c r="I59" s="439">
        <f>SUM(I48:I58)</f>
        <v>2</v>
      </c>
      <c r="J59" s="439">
        <f>SUM(J48:J58)</f>
        <v>13760</v>
      </c>
      <c r="K59" s="439">
        <f>SUM(K48:K58)</f>
        <v>3719</v>
      </c>
      <c r="L59" s="1191">
        <f>SUM(L48:L58)/6/100</f>
        <v>0.6</v>
      </c>
      <c r="M59" s="1191">
        <f>SUM(M48:M58)/6/100</f>
        <v>0.6</v>
      </c>
      <c r="N59" s="1843"/>
      <c r="O59" s="1843"/>
      <c r="P59" s="1843"/>
      <c r="Q59" s="1843"/>
      <c r="R59" s="1843"/>
      <c r="S59" s="1843"/>
      <c r="T59" s="1843"/>
      <c r="U59" s="1843"/>
      <c r="V59" s="1161">
        <f>SUM(V48:V58)/6/100</f>
        <v>0.6</v>
      </c>
      <c r="W59" s="2410"/>
      <c r="X59" s="2411"/>
      <c r="Y59" s="1162">
        <f>SUM(Y48:Y58)/6/100</f>
        <v>0.4</v>
      </c>
      <c r="Z59" s="1129"/>
    </row>
    <row r="60" spans="1:31">
      <c r="A60" s="1129"/>
      <c r="B60" s="2318"/>
      <c r="C60" s="2319" t="s">
        <v>796</v>
      </c>
      <c r="D60" s="1186" t="s">
        <v>822</v>
      </c>
      <c r="E60" s="1126" t="s">
        <v>85</v>
      </c>
      <c r="F60" s="2335" t="s">
        <v>792</v>
      </c>
      <c r="G60" s="2336"/>
      <c r="H60" s="2337"/>
      <c r="I60" s="2412">
        <v>5</v>
      </c>
      <c r="J60" s="1165"/>
      <c r="K60" s="1166"/>
      <c r="L60" s="1966">
        <v>60</v>
      </c>
      <c r="M60" s="1959">
        <v>60</v>
      </c>
      <c r="N60" s="1961" t="s">
        <v>1270</v>
      </c>
      <c r="O60" s="1960" t="s">
        <v>1270</v>
      </c>
      <c r="P60" s="1960" t="s">
        <v>1270</v>
      </c>
      <c r="Q60" s="1960" t="s">
        <v>1270</v>
      </c>
      <c r="R60" s="1960"/>
      <c r="S60" s="1960" t="s">
        <v>1270</v>
      </c>
      <c r="T60" s="1960" t="s">
        <v>1270</v>
      </c>
      <c r="U60" s="1960" t="s">
        <v>1270</v>
      </c>
      <c r="V60" s="1962">
        <v>60</v>
      </c>
      <c r="W60" s="1960" t="s">
        <v>1270</v>
      </c>
      <c r="X60" s="1960" t="s">
        <v>1271</v>
      </c>
      <c r="Y60" s="1963">
        <v>40</v>
      </c>
      <c r="Z60" s="1129"/>
    </row>
    <row r="61" spans="1:31" ht="15" customHeight="1">
      <c r="A61" s="1129"/>
      <c r="B61" s="2318"/>
      <c r="C61" s="2320"/>
      <c r="D61" s="1187" t="s">
        <v>207</v>
      </c>
      <c r="E61" s="1127" t="s">
        <v>85</v>
      </c>
      <c r="F61" s="2309" t="s">
        <v>791</v>
      </c>
      <c r="G61" s="2310"/>
      <c r="H61" s="2311"/>
      <c r="I61" s="2408"/>
      <c r="J61" s="1157">
        <v>23262</v>
      </c>
      <c r="K61" s="1158">
        <v>6287</v>
      </c>
      <c r="L61" s="1966">
        <v>60</v>
      </c>
      <c r="M61" s="1959">
        <v>60</v>
      </c>
      <c r="N61" s="1961" t="s">
        <v>1270</v>
      </c>
      <c r="O61" s="1960" t="s">
        <v>1270</v>
      </c>
      <c r="P61" s="1960" t="s">
        <v>1270</v>
      </c>
      <c r="Q61" s="1960" t="s">
        <v>1270</v>
      </c>
      <c r="R61" s="1960"/>
      <c r="S61" s="1960" t="s">
        <v>1270</v>
      </c>
      <c r="T61" s="1960" t="s">
        <v>1270</v>
      </c>
      <c r="U61" s="1960" t="s">
        <v>1270</v>
      </c>
      <c r="V61" s="1962">
        <v>60</v>
      </c>
      <c r="W61" s="1960" t="s">
        <v>1270</v>
      </c>
      <c r="X61" s="1960" t="s">
        <v>1271</v>
      </c>
      <c r="Y61" s="1963">
        <v>40</v>
      </c>
      <c r="Z61" s="1129"/>
    </row>
    <row r="62" spans="1:31" ht="15" customHeight="1">
      <c r="A62" s="1129"/>
      <c r="B62" s="2318"/>
      <c r="C62" s="2320"/>
      <c r="D62" s="1187" t="s">
        <v>823</v>
      </c>
      <c r="E62" s="1127" t="s">
        <v>85</v>
      </c>
      <c r="F62" s="2309" t="s">
        <v>790</v>
      </c>
      <c r="G62" s="2310"/>
      <c r="H62" s="2311"/>
      <c r="I62" s="2408"/>
      <c r="J62" s="1157"/>
      <c r="K62" s="1158"/>
      <c r="L62" s="1966">
        <v>60</v>
      </c>
      <c r="M62" s="1959">
        <v>60</v>
      </c>
      <c r="N62" s="1961" t="s">
        <v>1270</v>
      </c>
      <c r="O62" s="1960" t="s">
        <v>1270</v>
      </c>
      <c r="P62" s="1960" t="s">
        <v>1270</v>
      </c>
      <c r="Q62" s="1960" t="s">
        <v>1270</v>
      </c>
      <c r="R62" s="1960"/>
      <c r="S62" s="1960" t="s">
        <v>1270</v>
      </c>
      <c r="T62" s="1960" t="s">
        <v>1270</v>
      </c>
      <c r="U62" s="1960" t="s">
        <v>1270</v>
      </c>
      <c r="V62" s="1962">
        <v>60</v>
      </c>
      <c r="W62" s="1960" t="s">
        <v>1270</v>
      </c>
      <c r="X62" s="1960" t="s">
        <v>1271</v>
      </c>
      <c r="Y62" s="1963">
        <v>40</v>
      </c>
      <c r="Z62" s="1129"/>
    </row>
    <row r="63" spans="1:31" ht="13.5" customHeight="1">
      <c r="A63" s="1129"/>
      <c r="B63" s="2318"/>
      <c r="C63" s="2320"/>
      <c r="D63" s="1188" t="s">
        <v>887</v>
      </c>
      <c r="E63" s="1128" t="s">
        <v>85</v>
      </c>
      <c r="F63" s="2321" t="s">
        <v>813</v>
      </c>
      <c r="G63" s="2322"/>
      <c r="H63" s="2323"/>
      <c r="I63" s="2408"/>
      <c r="J63" s="1189">
        <v>13812</v>
      </c>
      <c r="K63" s="1190">
        <v>3733</v>
      </c>
      <c r="L63" s="1966">
        <v>60</v>
      </c>
      <c r="M63" s="1959">
        <v>60</v>
      </c>
      <c r="N63" s="1961" t="s">
        <v>1270</v>
      </c>
      <c r="O63" s="1960" t="s">
        <v>1270</v>
      </c>
      <c r="P63" s="1960" t="s">
        <v>1270</v>
      </c>
      <c r="Q63" s="1960" t="s">
        <v>1270</v>
      </c>
      <c r="R63" s="1960"/>
      <c r="S63" s="1960" t="s">
        <v>1270</v>
      </c>
      <c r="T63" s="1960" t="s">
        <v>1270</v>
      </c>
      <c r="U63" s="1960" t="s">
        <v>1270</v>
      </c>
      <c r="V63" s="1962">
        <v>60</v>
      </c>
      <c r="W63" s="1960" t="s">
        <v>1270</v>
      </c>
      <c r="X63" s="1960" t="s">
        <v>1271</v>
      </c>
      <c r="Y63" s="1963">
        <v>40</v>
      </c>
      <c r="Z63" s="1129"/>
      <c r="AE63" s="1112"/>
    </row>
    <row r="64" spans="1:31" ht="27" customHeight="1">
      <c r="A64" s="1129"/>
      <c r="B64" s="2304" t="s">
        <v>1194</v>
      </c>
      <c r="C64" s="2305"/>
      <c r="D64" s="2305"/>
      <c r="E64" s="2305"/>
      <c r="F64" s="2305"/>
      <c r="G64" s="2305"/>
      <c r="H64" s="2305"/>
      <c r="I64" s="705">
        <f>SUM(I60:I63)</f>
        <v>5</v>
      </c>
      <c r="J64" s="705">
        <f>SUM(J60:J63)</f>
        <v>37074</v>
      </c>
      <c r="K64" s="705">
        <f>SUM(K60:K63)</f>
        <v>10020</v>
      </c>
      <c r="L64" s="1191">
        <f>SUM(L60:L63)/4/100</f>
        <v>0.6</v>
      </c>
      <c r="M64" s="1191">
        <f>SUM(M60:M63)/4/100</f>
        <v>0.6</v>
      </c>
      <c r="N64" s="2410"/>
      <c r="O64" s="2413"/>
      <c r="P64" s="2413"/>
      <c r="Q64" s="2413"/>
      <c r="R64" s="2413"/>
      <c r="S64" s="2413"/>
      <c r="T64" s="2413"/>
      <c r="U64" s="2411"/>
      <c r="V64" s="1161">
        <f>SUM(V60:V63)/4/100</f>
        <v>0.6</v>
      </c>
      <c r="W64" s="2410"/>
      <c r="X64" s="2411"/>
      <c r="Y64" s="1162">
        <f>SUM(Y60:Y63)/4/100</f>
        <v>0.4</v>
      </c>
      <c r="Z64" s="1129"/>
      <c r="AB64" s="1106" t="s">
        <v>1</v>
      </c>
    </row>
    <row r="65" spans="1:26" ht="30" customHeight="1">
      <c r="A65" s="1129"/>
      <c r="B65" s="2312" t="s">
        <v>793</v>
      </c>
      <c r="C65" s="1844" t="s">
        <v>797</v>
      </c>
      <c r="D65" s="1845" t="s">
        <v>874</v>
      </c>
      <c r="E65" s="1845" t="s">
        <v>794</v>
      </c>
      <c r="F65" s="2314">
        <v>4</v>
      </c>
      <c r="G65" s="2314"/>
      <c r="H65" s="2314"/>
      <c r="I65" s="1846">
        <v>0</v>
      </c>
      <c r="J65" s="1847">
        <v>0</v>
      </c>
      <c r="K65" s="1847">
        <v>0</v>
      </c>
      <c r="L65" s="1966">
        <v>60</v>
      </c>
      <c r="M65" s="1959">
        <v>60</v>
      </c>
      <c r="N65" s="1961" t="s">
        <v>1270</v>
      </c>
      <c r="O65" s="1960" t="s">
        <v>1270</v>
      </c>
      <c r="P65" s="1960" t="s">
        <v>1270</v>
      </c>
      <c r="Q65" s="1960" t="s">
        <v>1270</v>
      </c>
      <c r="R65" s="1960"/>
      <c r="S65" s="1960" t="s">
        <v>1270</v>
      </c>
      <c r="T65" s="1960" t="s">
        <v>1270</v>
      </c>
      <c r="U65" s="1960" t="s">
        <v>1270</v>
      </c>
      <c r="V65" s="1962">
        <v>60</v>
      </c>
      <c r="W65" s="1960" t="s">
        <v>1270</v>
      </c>
      <c r="X65" s="1960" t="s">
        <v>1271</v>
      </c>
      <c r="Y65" s="1963">
        <v>40</v>
      </c>
      <c r="Z65" s="1129"/>
    </row>
    <row r="66" spans="1:26" ht="15">
      <c r="A66" s="1129"/>
      <c r="B66" s="2313"/>
      <c r="C66" s="1168" t="s">
        <v>796</v>
      </c>
      <c r="D66" s="1169" t="s">
        <v>920</v>
      </c>
      <c r="E66" s="1857" t="s">
        <v>794</v>
      </c>
      <c r="F66" s="2315">
        <v>2</v>
      </c>
      <c r="G66" s="2315"/>
      <c r="H66" s="2315"/>
      <c r="I66" s="441">
        <v>0</v>
      </c>
      <c r="J66" s="1160">
        <v>0</v>
      </c>
      <c r="K66" s="1160">
        <v>0</v>
      </c>
      <c r="L66" s="1966">
        <v>60</v>
      </c>
      <c r="M66" s="1959">
        <v>60</v>
      </c>
      <c r="N66" s="1961" t="s">
        <v>1270</v>
      </c>
      <c r="O66" s="1960" t="s">
        <v>1270</v>
      </c>
      <c r="P66" s="1960" t="s">
        <v>1270</v>
      </c>
      <c r="Q66" s="1960" t="s">
        <v>1270</v>
      </c>
      <c r="R66" s="1960"/>
      <c r="S66" s="1960" t="s">
        <v>1270</v>
      </c>
      <c r="T66" s="1960" t="s">
        <v>1270</v>
      </c>
      <c r="U66" s="1960" t="s">
        <v>1270</v>
      </c>
      <c r="V66" s="1962">
        <v>60</v>
      </c>
      <c r="W66" s="1960" t="s">
        <v>1270</v>
      </c>
      <c r="X66" s="1960" t="s">
        <v>1271</v>
      </c>
      <c r="Y66" s="1963">
        <v>40</v>
      </c>
      <c r="Z66" s="1129"/>
    </row>
    <row r="67" spans="1:26" ht="27" customHeight="1">
      <c r="A67" s="1129"/>
      <c r="B67" s="2300" t="s">
        <v>1192</v>
      </c>
      <c r="C67" s="2301"/>
      <c r="D67" s="2301"/>
      <c r="E67" s="2301"/>
      <c r="F67" s="2301"/>
      <c r="G67" s="2301"/>
      <c r="H67" s="2301"/>
      <c r="I67" s="523">
        <f>SUM(I65,I59)</f>
        <v>2</v>
      </c>
      <c r="J67" s="523">
        <f t="shared" ref="J67" si="1">SUM(J65,J59)</f>
        <v>13760</v>
      </c>
      <c r="K67" s="523">
        <f>SUM(K65,K59)</f>
        <v>3719</v>
      </c>
      <c r="L67" s="1161">
        <f>SUM(L65,L59)/100</f>
        <v>0.60599999999999998</v>
      </c>
      <c r="M67" s="1161">
        <f>SUM(M65,M59)/100</f>
        <v>0.60599999999999998</v>
      </c>
      <c r="N67" s="1804"/>
      <c r="O67" s="1805"/>
      <c r="P67" s="1805"/>
      <c r="Q67" s="1805"/>
      <c r="R67" s="1805"/>
      <c r="S67" s="1805"/>
      <c r="T67" s="1805"/>
      <c r="U67" s="1805"/>
      <c r="V67" s="1161">
        <f>SUM(V65,V59)/100</f>
        <v>0.60599999999999998</v>
      </c>
      <c r="W67" s="1804"/>
      <c r="X67" s="1806"/>
      <c r="Y67" s="1162">
        <f>SUM(Y65,Y59)/100</f>
        <v>0.40399999999999997</v>
      </c>
      <c r="Z67" s="1129"/>
    </row>
    <row r="68" spans="1:26" ht="27" customHeight="1" thickBot="1">
      <c r="A68" s="1129"/>
      <c r="B68" s="2307" t="s">
        <v>1193</v>
      </c>
      <c r="C68" s="2308"/>
      <c r="D68" s="2308"/>
      <c r="E68" s="2308"/>
      <c r="F68" s="2308"/>
      <c r="G68" s="2308"/>
      <c r="H68" s="2308"/>
      <c r="I68" s="706">
        <f>SUM(I66,I64)</f>
        <v>5</v>
      </c>
      <c r="J68" s="706">
        <f t="shared" ref="J68:K68" si="2">SUM(J66,J64)</f>
        <v>37074</v>
      </c>
      <c r="K68" s="706">
        <f t="shared" si="2"/>
        <v>10020</v>
      </c>
      <c r="L68" s="1861">
        <f>SUM(L66,L64)/100</f>
        <v>0.60599999999999998</v>
      </c>
      <c r="M68" s="1861">
        <f>SUM(M66,M64)/100</f>
        <v>0.60599999999999998</v>
      </c>
      <c r="N68" s="1807"/>
      <c r="O68" s="1807"/>
      <c r="P68" s="1807"/>
      <c r="Q68" s="1807"/>
      <c r="R68" s="1807"/>
      <c r="S68" s="1807"/>
      <c r="T68" s="1807"/>
      <c r="U68" s="1856"/>
      <c r="V68" s="1861">
        <f>SUM(V66,V64)/100</f>
        <v>0.60599999999999998</v>
      </c>
      <c r="W68" s="1807"/>
      <c r="X68" s="1807"/>
      <c r="Y68" s="1862">
        <f>SUM(Y66,Y64)/100</f>
        <v>0.40399999999999997</v>
      </c>
      <c r="Z68" s="1129"/>
    </row>
    <row r="69" spans="1:26" ht="27.75" customHeight="1">
      <c r="A69" s="1129"/>
      <c r="B69" s="1129"/>
      <c r="C69" s="1129"/>
      <c r="D69" s="1129"/>
      <c r="E69" s="1129"/>
      <c r="F69" s="1129"/>
      <c r="G69" s="1129"/>
      <c r="H69" s="1129"/>
      <c r="I69" s="1129"/>
      <c r="J69" s="1129"/>
      <c r="K69" s="2296" t="s">
        <v>1249</v>
      </c>
      <c r="L69" s="2296"/>
      <c r="M69" s="2296"/>
      <c r="N69" s="2296"/>
      <c r="O69" s="2296"/>
      <c r="P69" s="2296"/>
      <c r="Q69" s="2296"/>
      <c r="R69" s="2296"/>
      <c r="S69" s="2296"/>
      <c r="T69" s="2296"/>
      <c r="U69" s="2296"/>
      <c r="V69" s="2296"/>
      <c r="W69" s="2296"/>
      <c r="X69" s="2296"/>
      <c r="Y69" s="1173">
        <v>6</v>
      </c>
      <c r="Z69" s="1129"/>
    </row>
  </sheetData>
  <mergeCells count="182">
    <mergeCell ref="I29:I31"/>
    <mergeCell ref="W32:X32"/>
    <mergeCell ref="I60:I63"/>
    <mergeCell ref="N64:U64"/>
    <mergeCell ref="W64:X64"/>
    <mergeCell ref="W28:X28"/>
    <mergeCell ref="W59:X59"/>
    <mergeCell ref="B2:Y2"/>
    <mergeCell ref="B3:K3"/>
    <mergeCell ref="N3:Y3"/>
    <mergeCell ref="N4:V4"/>
    <mergeCell ref="W4:Y4"/>
    <mergeCell ref="L4:L8"/>
    <mergeCell ref="M4:M8"/>
    <mergeCell ref="B7:K7"/>
    <mergeCell ref="B8:K8"/>
    <mergeCell ref="Y5:Y7"/>
    <mergeCell ref="O5:R5"/>
    <mergeCell ref="S5:U5"/>
    <mergeCell ref="O6:R6"/>
    <mergeCell ref="B4:K6"/>
    <mergeCell ref="I11:I18"/>
    <mergeCell ref="J11:J18"/>
    <mergeCell ref="K11:K18"/>
    <mergeCell ref="L11:L18"/>
    <mergeCell ref="K19:K20"/>
    <mergeCell ref="K21:K25"/>
    <mergeCell ref="I21:I25"/>
    <mergeCell ref="J21:J25"/>
    <mergeCell ref="L19:L20"/>
    <mergeCell ref="L21:L25"/>
    <mergeCell ref="I19:I20"/>
    <mergeCell ref="R11:R18"/>
    <mergeCell ref="S11:S18"/>
    <mergeCell ref="T11:T18"/>
    <mergeCell ref="N21:N25"/>
    <mergeCell ref="O21:O25"/>
    <mergeCell ref="P21:P25"/>
    <mergeCell ref="Q21:Q25"/>
    <mergeCell ref="M11:M18"/>
    <mergeCell ref="M19:M20"/>
    <mergeCell ref="O19:O20"/>
    <mergeCell ref="P19:P20"/>
    <mergeCell ref="Q19:Q20"/>
    <mergeCell ref="R19:R20"/>
    <mergeCell ref="S19:S20"/>
    <mergeCell ref="T19:T20"/>
    <mergeCell ref="R21:R25"/>
    <mergeCell ref="S21:S25"/>
    <mergeCell ref="T21:T25"/>
    <mergeCell ref="M21:M25"/>
    <mergeCell ref="N11:N18"/>
    <mergeCell ref="O11:O18"/>
    <mergeCell ref="P11:P18"/>
    <mergeCell ref="Q11:Q18"/>
    <mergeCell ref="N19:N20"/>
    <mergeCell ref="B9:C9"/>
    <mergeCell ref="F33:H33"/>
    <mergeCell ref="F34:H34"/>
    <mergeCell ref="F30:H30"/>
    <mergeCell ref="F31:H31"/>
    <mergeCell ref="F21:F25"/>
    <mergeCell ref="F11:F18"/>
    <mergeCell ref="C11:C27"/>
    <mergeCell ref="F9:H9"/>
    <mergeCell ref="D19:D20"/>
    <mergeCell ref="D21:D25"/>
    <mergeCell ref="F19:F20"/>
    <mergeCell ref="F29:H29"/>
    <mergeCell ref="H11:H25"/>
    <mergeCell ref="G11:G20"/>
    <mergeCell ref="C29:C31"/>
    <mergeCell ref="B32:H32"/>
    <mergeCell ref="B29:B31"/>
    <mergeCell ref="D11:D14"/>
    <mergeCell ref="D15:D17"/>
    <mergeCell ref="B28:H28"/>
    <mergeCell ref="G21:G27"/>
    <mergeCell ref="H26:H27"/>
    <mergeCell ref="B35:H35"/>
    <mergeCell ref="B40:Y40"/>
    <mergeCell ref="Q45:Q46"/>
    <mergeCell ref="R45:R46"/>
    <mergeCell ref="S45:S46"/>
    <mergeCell ref="T45:T46"/>
    <mergeCell ref="U45:U46"/>
    <mergeCell ref="O43:R43"/>
    <mergeCell ref="B36:H36"/>
    <mergeCell ref="B41:K41"/>
    <mergeCell ref="B42:K44"/>
    <mergeCell ref="L42:L46"/>
    <mergeCell ref="M42:M46"/>
    <mergeCell ref="N42:V42"/>
    <mergeCell ref="W42:Y42"/>
    <mergeCell ref="N43:N46"/>
    <mergeCell ref="S43:U43"/>
    <mergeCell ref="N41:Y41"/>
    <mergeCell ref="P45:P46"/>
    <mergeCell ref="B46:K46"/>
    <mergeCell ref="V43:V45"/>
    <mergeCell ref="W43:W46"/>
    <mergeCell ref="B45:K45"/>
    <mergeCell ref="V11:V18"/>
    <mergeCell ref="W11:W18"/>
    <mergeCell ref="X11:X18"/>
    <mergeCell ref="Y11:Y18"/>
    <mergeCell ref="U21:U25"/>
    <mergeCell ref="V21:V25"/>
    <mergeCell ref="W21:W25"/>
    <mergeCell ref="X21:X25"/>
    <mergeCell ref="Y21:Y25"/>
    <mergeCell ref="V19:V20"/>
    <mergeCell ref="W19:W20"/>
    <mergeCell ref="X19:X20"/>
    <mergeCell ref="U11:U18"/>
    <mergeCell ref="U19:U20"/>
    <mergeCell ref="O49:O54"/>
    <mergeCell ref="N49:N54"/>
    <mergeCell ref="X43:X46"/>
    <mergeCell ref="P49:P54"/>
    <mergeCell ref="Q49:Q54"/>
    <mergeCell ref="O45:O46"/>
    <mergeCell ref="J37:X37"/>
    <mergeCell ref="Q39:Y39"/>
    <mergeCell ref="J19:J20"/>
    <mergeCell ref="N47:U47"/>
    <mergeCell ref="W47:X47"/>
    <mergeCell ref="Y43:Y45"/>
    <mergeCell ref="O44:R44"/>
    <mergeCell ref="S49:S54"/>
    <mergeCell ref="T49:T54"/>
    <mergeCell ref="U49:U54"/>
    <mergeCell ref="V49:V54"/>
    <mergeCell ref="Y19:Y20"/>
    <mergeCell ref="Y49:Y54"/>
    <mergeCell ref="N9:U9"/>
    <mergeCell ref="W9:X9"/>
    <mergeCell ref="W5:W8"/>
    <mergeCell ref="X5:X8"/>
    <mergeCell ref="N5:N8"/>
    <mergeCell ref="O7:O8"/>
    <mergeCell ref="P7:P8"/>
    <mergeCell ref="Q7:Q8"/>
    <mergeCell ref="R7:R8"/>
    <mergeCell ref="S7:S8"/>
    <mergeCell ref="T7:T8"/>
    <mergeCell ref="U7:U8"/>
    <mergeCell ref="V5:V7"/>
    <mergeCell ref="F63:H63"/>
    <mergeCell ref="G56:G58"/>
    <mergeCell ref="C49:C58"/>
    <mergeCell ref="D49:D52"/>
    <mergeCell ref="F49:F54"/>
    <mergeCell ref="G49:G55"/>
    <mergeCell ref="H49:H56"/>
    <mergeCell ref="F60:H60"/>
    <mergeCell ref="F61:H61"/>
    <mergeCell ref="B59:H59"/>
    <mergeCell ref="B47:C47"/>
    <mergeCell ref="F47:H47"/>
    <mergeCell ref="I49:I54"/>
    <mergeCell ref="J49:J54"/>
    <mergeCell ref="C39:D39"/>
    <mergeCell ref="K69:X69"/>
    <mergeCell ref="B1:E1"/>
    <mergeCell ref="L1:U1"/>
    <mergeCell ref="K49:K54"/>
    <mergeCell ref="B67:H67"/>
    <mergeCell ref="L49:L54"/>
    <mergeCell ref="M49:M54"/>
    <mergeCell ref="B64:H64"/>
    <mergeCell ref="W49:W54"/>
    <mergeCell ref="X49:X54"/>
    <mergeCell ref="R49:R54"/>
    <mergeCell ref="B68:H68"/>
    <mergeCell ref="F62:H62"/>
    <mergeCell ref="B65:B66"/>
    <mergeCell ref="F65:H65"/>
    <mergeCell ref="F66:H66"/>
    <mergeCell ref="H57:H58"/>
    <mergeCell ref="B60:B63"/>
    <mergeCell ref="C60:C63"/>
  </mergeCells>
  <pageMargins left="0.15748031496062992" right="0.11811023622047245" top="0.15748031496062992" bottom="0.19685039370078741" header="0.19685039370078741" footer="0.19685039370078741"/>
  <pageSetup paperSize="9" scale="59" fitToHeight="2" orientation="landscape" r:id="rId1"/>
  <rowBreaks count="1" manualBreakCount="1">
    <brk id="37" max="2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A39"/>
  <sheetViews>
    <sheetView view="pageBreakPreview" topLeftCell="A5" zoomScale="80" zoomScaleSheetLayoutView="80" workbookViewId="0">
      <selection activeCell="H27" sqref="H27"/>
    </sheetView>
  </sheetViews>
  <sheetFormatPr defaultRowHeight="15"/>
  <cols>
    <col min="1" max="1" width="1.28515625" customWidth="1"/>
    <col min="2" max="2" width="13.7109375" customWidth="1"/>
    <col min="3" max="3" width="7.85546875" customWidth="1"/>
    <col min="4" max="4" width="14.7109375" customWidth="1"/>
    <col min="5" max="5" width="14.7109375" style="30" customWidth="1"/>
    <col min="6" max="9" width="14.7109375" customWidth="1"/>
    <col min="10" max="10" width="4.28515625" style="317" customWidth="1"/>
    <col min="11" max="25" width="4.28515625" customWidth="1"/>
    <col min="26" max="26" width="1" customWidth="1"/>
  </cols>
  <sheetData>
    <row r="1" spans="1:27" ht="14.25" customHeight="1" thickBot="1">
      <c r="A1" s="9"/>
      <c r="B1" s="198"/>
      <c r="C1" s="198" t="str">
        <f>Page3!A4</f>
        <v>MOHOKARE LOCAL MUNICIPALITY</v>
      </c>
      <c r="D1" s="199"/>
      <c r="E1" s="199"/>
      <c r="F1" s="199"/>
      <c r="G1" s="199"/>
      <c r="H1" s="199"/>
      <c r="I1" s="199"/>
      <c r="J1" s="438"/>
      <c r="K1" s="199"/>
      <c r="L1" s="199"/>
      <c r="M1" s="199"/>
      <c r="N1" s="199"/>
      <c r="O1" s="199"/>
      <c r="P1" s="199"/>
      <c r="Q1" s="199"/>
      <c r="R1" s="199"/>
      <c r="S1" s="199"/>
      <c r="T1" s="199"/>
      <c r="U1" s="275" t="str">
        <f>Page3!F4</f>
        <v>WSDP 2012</v>
      </c>
      <c r="V1" s="199"/>
      <c r="W1" s="199"/>
      <c r="X1" s="199"/>
      <c r="Y1" s="199"/>
      <c r="Z1" s="1"/>
    </row>
    <row r="2" spans="1:27" ht="15" customHeight="1" thickBot="1">
      <c r="A2" s="1"/>
      <c r="B2" s="2414" t="s">
        <v>219</v>
      </c>
      <c r="C2" s="2415"/>
      <c r="D2" s="2415"/>
      <c r="E2" s="2415"/>
      <c r="F2" s="2415"/>
      <c r="G2" s="2415"/>
      <c r="H2" s="2415"/>
      <c r="I2" s="2415"/>
      <c r="J2" s="2415"/>
      <c r="K2" s="2415"/>
      <c r="L2" s="2415"/>
      <c r="M2" s="2415"/>
      <c r="N2" s="2415"/>
      <c r="O2" s="2415"/>
      <c r="P2" s="2415"/>
      <c r="Q2" s="2415"/>
      <c r="R2" s="2415"/>
      <c r="S2" s="2415"/>
      <c r="T2" s="2415"/>
      <c r="U2" s="2415"/>
      <c r="V2" s="2415"/>
      <c r="W2" s="2415"/>
      <c r="X2" s="2415"/>
      <c r="Y2" s="2416"/>
      <c r="Z2" s="1"/>
    </row>
    <row r="3" spans="1:27" ht="12.75" customHeight="1">
      <c r="A3" s="1"/>
      <c r="B3" s="2439" t="s">
        <v>66</v>
      </c>
      <c r="C3" s="2440"/>
      <c r="D3" s="2440"/>
      <c r="E3" s="2440"/>
      <c r="F3" s="2440"/>
      <c r="G3" s="2440"/>
      <c r="H3" s="2440"/>
      <c r="I3" s="2441"/>
      <c r="J3" s="2448" t="s">
        <v>705</v>
      </c>
      <c r="K3" s="2449"/>
      <c r="L3" s="2449"/>
      <c r="M3" s="2450"/>
      <c r="N3" s="2374" t="s">
        <v>67</v>
      </c>
      <c r="O3" s="2374"/>
      <c r="P3" s="2374"/>
      <c r="Q3" s="2374"/>
      <c r="R3" s="2374"/>
      <c r="S3" s="2374"/>
      <c r="T3" s="2374"/>
      <c r="U3" s="2374"/>
      <c r="V3" s="2374"/>
      <c r="W3" s="2374"/>
      <c r="X3" s="2374"/>
      <c r="Y3" s="2375"/>
      <c r="Z3" s="1"/>
    </row>
    <row r="4" spans="1:27" ht="44.25" customHeight="1">
      <c r="A4" s="1"/>
      <c r="B4" s="2442" t="s">
        <v>493</v>
      </c>
      <c r="C4" s="2204"/>
      <c r="D4" s="2204"/>
      <c r="E4" s="2204"/>
      <c r="F4" s="2204"/>
      <c r="G4" s="2204"/>
      <c r="H4" s="2204"/>
      <c r="I4" s="2382"/>
      <c r="J4" s="2451"/>
      <c r="K4" s="2452"/>
      <c r="L4" s="2452"/>
      <c r="M4" s="2453"/>
      <c r="N4" s="2368" t="s">
        <v>735</v>
      </c>
      <c r="O4" s="2368"/>
      <c r="P4" s="2368"/>
      <c r="Q4" s="2368"/>
      <c r="R4" s="2368"/>
      <c r="S4" s="2368"/>
      <c r="T4" s="2368"/>
      <c r="U4" s="2368"/>
      <c r="V4" s="2368"/>
      <c r="W4" s="2445" t="s">
        <v>69</v>
      </c>
      <c r="X4" s="2445"/>
      <c r="Y4" s="2446"/>
      <c r="Z4" s="1"/>
    </row>
    <row r="5" spans="1:27">
      <c r="A5" s="1"/>
      <c r="B5" s="2443"/>
      <c r="C5" s="2204"/>
      <c r="D5" s="2204"/>
      <c r="E5" s="2204"/>
      <c r="F5" s="2204"/>
      <c r="G5" s="2204"/>
      <c r="H5" s="2204"/>
      <c r="I5" s="2382"/>
      <c r="J5" s="2447" t="s">
        <v>91</v>
      </c>
      <c r="K5" s="2432" t="s">
        <v>92</v>
      </c>
      <c r="L5" s="2366" t="s">
        <v>73</v>
      </c>
      <c r="M5" s="2367" t="s">
        <v>73</v>
      </c>
      <c r="N5" s="2341" t="s">
        <v>70</v>
      </c>
      <c r="O5" s="2357" t="s">
        <v>108</v>
      </c>
      <c r="P5" s="2204"/>
      <c r="Q5" s="2204"/>
      <c r="R5" s="2204"/>
      <c r="S5" s="2373" t="s">
        <v>72</v>
      </c>
      <c r="T5" s="2204"/>
      <c r="U5" s="2204"/>
      <c r="V5" s="2345" t="s">
        <v>73</v>
      </c>
      <c r="W5" s="2341" t="s">
        <v>70</v>
      </c>
      <c r="X5" s="2342" t="s">
        <v>74</v>
      </c>
      <c r="Y5" s="2348" t="s">
        <v>73</v>
      </c>
      <c r="Z5" s="1"/>
    </row>
    <row r="6" spans="1:27" s="5" customFormat="1" ht="75" customHeight="1">
      <c r="A6" s="4"/>
      <c r="B6" s="2443"/>
      <c r="C6" s="2204"/>
      <c r="D6" s="2204"/>
      <c r="E6" s="2204"/>
      <c r="F6" s="2204"/>
      <c r="G6" s="2204"/>
      <c r="H6" s="2204"/>
      <c r="I6" s="2382"/>
      <c r="J6" s="2204"/>
      <c r="K6" s="2195"/>
      <c r="L6" s="2366"/>
      <c r="M6" s="2367"/>
      <c r="N6" s="2341"/>
      <c r="O6" s="2419" t="s">
        <v>75</v>
      </c>
      <c r="P6" s="2204"/>
      <c r="Q6" s="2204"/>
      <c r="R6" s="2204"/>
      <c r="S6" s="1059" t="s">
        <v>364</v>
      </c>
      <c r="T6" s="1059" t="s">
        <v>77</v>
      </c>
      <c r="U6" s="1059" t="s">
        <v>78</v>
      </c>
      <c r="V6" s="2345"/>
      <c r="W6" s="2341"/>
      <c r="X6" s="2204"/>
      <c r="Y6" s="2348"/>
      <c r="Z6" s="4"/>
    </row>
    <row r="7" spans="1:27" ht="15" customHeight="1">
      <c r="A7" s="1"/>
      <c r="B7" s="2444" t="s">
        <v>37</v>
      </c>
      <c r="C7" s="2204"/>
      <c r="D7" s="2204"/>
      <c r="E7" s="2204"/>
      <c r="F7" s="2204"/>
      <c r="G7" s="2204"/>
      <c r="H7" s="2204"/>
      <c r="I7" s="2382"/>
      <c r="J7" s="2204"/>
      <c r="K7" s="2195"/>
      <c r="L7" s="2366"/>
      <c r="M7" s="2367"/>
      <c r="N7" s="2341"/>
      <c r="O7" s="1192">
        <v>1</v>
      </c>
      <c r="P7" s="1192">
        <v>3</v>
      </c>
      <c r="Q7" s="1192">
        <v>5</v>
      </c>
      <c r="R7" s="1192" t="s">
        <v>79</v>
      </c>
      <c r="S7" s="1193" t="s">
        <v>80</v>
      </c>
      <c r="T7" s="1193" t="s">
        <v>80</v>
      </c>
      <c r="U7" s="1193" t="s">
        <v>80</v>
      </c>
      <c r="V7" s="2345"/>
      <c r="W7" s="2341"/>
      <c r="X7" s="2204"/>
      <c r="Y7" s="2348"/>
      <c r="Z7" s="1"/>
    </row>
    <row r="8" spans="1:27" ht="14.25" customHeight="1">
      <c r="A8" s="1"/>
      <c r="B8" s="1194" t="s">
        <v>208</v>
      </c>
      <c r="C8" s="1195"/>
      <c r="D8" s="1195"/>
      <c r="E8" s="1195"/>
      <c r="F8" s="1195"/>
      <c r="G8" s="1195"/>
      <c r="H8" s="1195"/>
      <c r="I8" s="1195"/>
      <c r="J8" s="1195"/>
      <c r="K8" s="1038"/>
      <c r="L8" s="1038" t="s">
        <v>302</v>
      </c>
      <c r="M8" s="1038" t="s">
        <v>302</v>
      </c>
      <c r="N8" s="2430" t="s">
        <v>660</v>
      </c>
      <c r="O8" s="2430"/>
      <c r="P8" s="2430"/>
      <c r="Q8" s="2430"/>
      <c r="R8" s="2430"/>
      <c r="S8" s="2430"/>
      <c r="T8" s="2430"/>
      <c r="U8" s="2430"/>
      <c r="V8" s="1038" t="s">
        <v>302</v>
      </c>
      <c r="W8" s="2430" t="s">
        <v>661</v>
      </c>
      <c r="X8" s="2430"/>
      <c r="Y8" s="1196" t="s">
        <v>302</v>
      </c>
      <c r="Z8" s="1"/>
    </row>
    <row r="9" spans="1:27" ht="15" customHeight="1">
      <c r="A9" s="1"/>
      <c r="B9" s="2457" t="s">
        <v>93</v>
      </c>
      <c r="C9" s="2456" t="s">
        <v>94</v>
      </c>
      <c r="D9" s="2456" t="s">
        <v>882</v>
      </c>
      <c r="E9" s="2456" t="s">
        <v>95</v>
      </c>
      <c r="F9" s="2456"/>
      <c r="G9" s="2456"/>
      <c r="H9" s="2456"/>
      <c r="I9" s="2456"/>
      <c r="J9" s="2421"/>
      <c r="K9" s="2422"/>
      <c r="L9" s="2422"/>
      <c r="M9" s="2422"/>
      <c r="N9" s="2422"/>
      <c r="O9" s="2422"/>
      <c r="P9" s="2422"/>
      <c r="Q9" s="2422"/>
      <c r="R9" s="2422"/>
      <c r="S9" s="2422"/>
      <c r="T9" s="2422"/>
      <c r="U9" s="2422"/>
      <c r="V9" s="2422"/>
      <c r="W9" s="2422"/>
      <c r="X9" s="2422"/>
      <c r="Y9" s="2423"/>
      <c r="Z9" s="1"/>
    </row>
    <row r="10" spans="1:27" s="30" customFormat="1" ht="26.25" customHeight="1">
      <c r="A10" s="1"/>
      <c r="B10" s="2457"/>
      <c r="C10" s="2456"/>
      <c r="D10" s="2456"/>
      <c r="E10" s="2455" t="s">
        <v>308</v>
      </c>
      <c r="F10" s="2455"/>
      <c r="G10" s="2455" t="s">
        <v>96</v>
      </c>
      <c r="H10" s="2455" t="s">
        <v>97</v>
      </c>
      <c r="I10" s="2455" t="s">
        <v>98</v>
      </c>
      <c r="J10" s="2424"/>
      <c r="K10" s="2425"/>
      <c r="L10" s="2425"/>
      <c r="M10" s="2425"/>
      <c r="N10" s="2425"/>
      <c r="O10" s="2425"/>
      <c r="P10" s="2425"/>
      <c r="Q10" s="2425"/>
      <c r="R10" s="2425"/>
      <c r="S10" s="2425"/>
      <c r="T10" s="2425"/>
      <c r="U10" s="2425"/>
      <c r="V10" s="2425"/>
      <c r="W10" s="2425"/>
      <c r="X10" s="2425"/>
      <c r="Y10" s="2426"/>
      <c r="Z10" s="1"/>
    </row>
    <row r="11" spans="1:27" ht="27" customHeight="1">
      <c r="A11" s="1"/>
      <c r="B11" s="2457"/>
      <c r="C11" s="2456"/>
      <c r="D11" s="2456"/>
      <c r="E11" s="402" t="s">
        <v>146</v>
      </c>
      <c r="F11" s="402" t="s">
        <v>147</v>
      </c>
      <c r="G11" s="2455"/>
      <c r="H11" s="2455"/>
      <c r="I11" s="2455"/>
      <c r="J11" s="2427"/>
      <c r="K11" s="2428"/>
      <c r="L11" s="2428"/>
      <c r="M11" s="2428"/>
      <c r="N11" s="2428"/>
      <c r="O11" s="2428"/>
      <c r="P11" s="2428"/>
      <c r="Q11" s="2428"/>
      <c r="R11" s="2428"/>
      <c r="S11" s="2428"/>
      <c r="T11" s="2428"/>
      <c r="U11" s="2428"/>
      <c r="V11" s="2428"/>
      <c r="W11" s="2428"/>
      <c r="X11" s="2428"/>
      <c r="Y11" s="2429"/>
      <c r="Z11" s="1"/>
    </row>
    <row r="12" spans="1:27" ht="15" customHeight="1">
      <c r="A12" s="1"/>
      <c r="B12" s="2458" t="s">
        <v>494</v>
      </c>
      <c r="C12" s="400" t="s">
        <v>41</v>
      </c>
      <c r="D12" s="400">
        <v>8270</v>
      </c>
      <c r="E12" s="400">
        <v>0</v>
      </c>
      <c r="F12" s="400">
        <v>0</v>
      </c>
      <c r="G12" s="400">
        <v>1351</v>
      </c>
      <c r="H12" s="400">
        <v>6243</v>
      </c>
      <c r="I12" s="401">
        <v>676</v>
      </c>
      <c r="J12" s="1197" t="s">
        <v>1270</v>
      </c>
      <c r="K12" s="401" t="s">
        <v>1271</v>
      </c>
      <c r="L12" s="1198">
        <v>60</v>
      </c>
      <c r="M12" s="1199">
        <v>60</v>
      </c>
      <c r="N12" s="266" t="s">
        <v>1270</v>
      </c>
      <c r="O12" s="266" t="s">
        <v>1270</v>
      </c>
      <c r="P12" s="266" t="s">
        <v>1270</v>
      </c>
      <c r="Q12" s="266" t="s">
        <v>1270</v>
      </c>
      <c r="R12" s="266"/>
      <c r="S12" s="266" t="s">
        <v>1270</v>
      </c>
      <c r="T12" s="266" t="s">
        <v>1270</v>
      </c>
      <c r="U12" s="266" t="s">
        <v>1270</v>
      </c>
      <c r="V12" s="1200">
        <v>60</v>
      </c>
      <c r="W12" s="266" t="s">
        <v>1270</v>
      </c>
      <c r="X12" s="266" t="s">
        <v>1271</v>
      </c>
      <c r="Y12" s="1201">
        <v>40</v>
      </c>
      <c r="Z12" s="1"/>
    </row>
    <row r="13" spans="1:27" ht="15" customHeight="1">
      <c r="A13" s="1"/>
      <c r="B13" s="2459"/>
      <c r="C13" s="266" t="s">
        <v>55</v>
      </c>
      <c r="D13" s="266">
        <v>4995</v>
      </c>
      <c r="E13" s="266">
        <v>0</v>
      </c>
      <c r="F13" s="266">
        <v>3245</v>
      </c>
      <c r="G13" s="266">
        <v>0</v>
      </c>
      <c r="H13" s="266">
        <v>0</v>
      </c>
      <c r="I13" s="267">
        <v>4995</v>
      </c>
      <c r="J13" s="1197" t="s">
        <v>1270</v>
      </c>
      <c r="K13" s="401" t="s">
        <v>1271</v>
      </c>
      <c r="L13" s="1198">
        <v>60</v>
      </c>
      <c r="M13" s="1199">
        <v>60</v>
      </c>
      <c r="N13" s="266" t="s">
        <v>1270</v>
      </c>
      <c r="O13" s="266" t="s">
        <v>1270</v>
      </c>
      <c r="P13" s="266" t="s">
        <v>1270</v>
      </c>
      <c r="Q13" s="266" t="s">
        <v>1270</v>
      </c>
      <c r="R13" s="266"/>
      <c r="S13" s="266" t="s">
        <v>1270</v>
      </c>
      <c r="T13" s="266" t="s">
        <v>1270</v>
      </c>
      <c r="U13" s="266" t="s">
        <v>1270</v>
      </c>
      <c r="V13" s="1200">
        <v>60</v>
      </c>
      <c r="W13" s="266" t="s">
        <v>1270</v>
      </c>
      <c r="X13" s="266" t="s">
        <v>1271</v>
      </c>
      <c r="Y13" s="1201">
        <v>40</v>
      </c>
      <c r="Z13" s="1"/>
    </row>
    <row r="14" spans="1:27" ht="15" customHeight="1">
      <c r="A14" s="1"/>
      <c r="B14" s="2438" t="s">
        <v>99</v>
      </c>
      <c r="C14" s="268" t="s">
        <v>41</v>
      </c>
      <c r="D14" s="268">
        <v>4</v>
      </c>
      <c r="E14" s="268">
        <v>0</v>
      </c>
      <c r="F14" s="268">
        <v>0</v>
      </c>
      <c r="G14" s="268">
        <v>0</v>
      </c>
      <c r="H14" s="268">
        <v>4</v>
      </c>
      <c r="I14" s="272">
        <v>0</v>
      </c>
      <c r="J14" s="1197" t="s">
        <v>1270</v>
      </c>
      <c r="K14" s="401" t="s">
        <v>1271</v>
      </c>
      <c r="L14" s="1198">
        <v>60</v>
      </c>
      <c r="M14" s="1199">
        <v>60</v>
      </c>
      <c r="N14" s="266" t="s">
        <v>1270</v>
      </c>
      <c r="O14" s="266" t="s">
        <v>1270</v>
      </c>
      <c r="P14" s="266" t="s">
        <v>1270</v>
      </c>
      <c r="Q14" s="266" t="s">
        <v>1270</v>
      </c>
      <c r="R14" s="266"/>
      <c r="S14" s="266" t="s">
        <v>1270</v>
      </c>
      <c r="T14" s="266" t="s">
        <v>1270</v>
      </c>
      <c r="U14" s="266" t="s">
        <v>1270</v>
      </c>
      <c r="V14" s="1200">
        <v>60</v>
      </c>
      <c r="W14" s="266" t="s">
        <v>1270</v>
      </c>
      <c r="X14" s="266" t="s">
        <v>1271</v>
      </c>
      <c r="Y14" s="1201">
        <v>40</v>
      </c>
      <c r="Z14" s="1"/>
    </row>
    <row r="15" spans="1:27" ht="15" customHeight="1">
      <c r="A15" s="1"/>
      <c r="B15" s="2420"/>
      <c r="C15" s="269" t="s">
        <v>55</v>
      </c>
      <c r="D15" s="269">
        <v>0</v>
      </c>
      <c r="E15" s="269">
        <v>0</v>
      </c>
      <c r="F15" s="269">
        <v>0</v>
      </c>
      <c r="G15" s="269">
        <v>0</v>
      </c>
      <c r="H15" s="269">
        <v>0</v>
      </c>
      <c r="I15" s="274">
        <v>0</v>
      </c>
      <c r="J15" s="1197" t="s">
        <v>1270</v>
      </c>
      <c r="K15" s="401" t="s">
        <v>1271</v>
      </c>
      <c r="L15" s="1198">
        <v>60</v>
      </c>
      <c r="M15" s="1199">
        <v>60</v>
      </c>
      <c r="N15" s="266" t="s">
        <v>1270</v>
      </c>
      <c r="O15" s="266" t="s">
        <v>1270</v>
      </c>
      <c r="P15" s="266" t="s">
        <v>1270</v>
      </c>
      <c r="Q15" s="266" t="s">
        <v>1270</v>
      </c>
      <c r="R15" s="266"/>
      <c r="S15" s="266" t="s">
        <v>1270</v>
      </c>
      <c r="T15" s="266" t="s">
        <v>1270</v>
      </c>
      <c r="U15" s="266" t="s">
        <v>1270</v>
      </c>
      <c r="V15" s="1200">
        <v>60</v>
      </c>
      <c r="W15" s="266" t="s">
        <v>1270</v>
      </c>
      <c r="X15" s="266" t="s">
        <v>1271</v>
      </c>
      <c r="Y15" s="1201">
        <v>40</v>
      </c>
      <c r="Z15" s="1"/>
      <c r="AA15" s="30"/>
    </row>
    <row r="16" spans="1:27" ht="15" customHeight="1">
      <c r="A16" s="1"/>
      <c r="B16" s="2420" t="s">
        <v>100</v>
      </c>
      <c r="C16" s="269" t="s">
        <v>41</v>
      </c>
      <c r="D16" s="269">
        <v>2</v>
      </c>
      <c r="E16" s="269">
        <v>0</v>
      </c>
      <c r="F16" s="269">
        <v>0</v>
      </c>
      <c r="G16" s="269">
        <v>0</v>
      </c>
      <c r="H16" s="269">
        <v>0</v>
      </c>
      <c r="I16" s="274">
        <v>0</v>
      </c>
      <c r="J16" s="1197" t="s">
        <v>1270</v>
      </c>
      <c r="K16" s="401" t="s">
        <v>1271</v>
      </c>
      <c r="L16" s="1198">
        <v>60</v>
      </c>
      <c r="M16" s="1199">
        <v>60</v>
      </c>
      <c r="N16" s="266" t="s">
        <v>1270</v>
      </c>
      <c r="O16" s="266" t="s">
        <v>1270</v>
      </c>
      <c r="P16" s="266" t="s">
        <v>1270</v>
      </c>
      <c r="Q16" s="266" t="s">
        <v>1270</v>
      </c>
      <c r="R16" s="266"/>
      <c r="S16" s="266" t="s">
        <v>1270</v>
      </c>
      <c r="T16" s="266" t="s">
        <v>1270</v>
      </c>
      <c r="U16" s="266" t="s">
        <v>1270</v>
      </c>
      <c r="V16" s="1200">
        <v>60</v>
      </c>
      <c r="W16" s="266" t="s">
        <v>1270</v>
      </c>
      <c r="X16" s="266" t="s">
        <v>1271</v>
      </c>
      <c r="Y16" s="1201">
        <v>40</v>
      </c>
      <c r="Z16" s="1"/>
      <c r="AA16" s="30"/>
    </row>
    <row r="17" spans="1:27" ht="15" customHeight="1">
      <c r="A17" s="1"/>
      <c r="B17" s="2420"/>
      <c r="C17" s="269" t="s">
        <v>55</v>
      </c>
      <c r="D17" s="269">
        <v>0</v>
      </c>
      <c r="E17" s="269">
        <v>0</v>
      </c>
      <c r="F17" s="269">
        <v>0</v>
      </c>
      <c r="G17" s="269">
        <v>0</v>
      </c>
      <c r="H17" s="269">
        <v>0</v>
      </c>
      <c r="I17" s="274">
        <v>0</v>
      </c>
      <c r="J17" s="1197" t="s">
        <v>1270</v>
      </c>
      <c r="K17" s="401" t="s">
        <v>1271</v>
      </c>
      <c r="L17" s="1198">
        <v>60</v>
      </c>
      <c r="M17" s="1199">
        <v>60</v>
      </c>
      <c r="N17" s="266" t="s">
        <v>1270</v>
      </c>
      <c r="O17" s="266" t="s">
        <v>1270</v>
      </c>
      <c r="P17" s="266" t="s">
        <v>1270</v>
      </c>
      <c r="Q17" s="266" t="s">
        <v>1270</v>
      </c>
      <c r="R17" s="266"/>
      <c r="S17" s="266" t="s">
        <v>1270</v>
      </c>
      <c r="T17" s="266" t="s">
        <v>1270</v>
      </c>
      <c r="U17" s="266" t="s">
        <v>1270</v>
      </c>
      <c r="V17" s="1200">
        <v>60</v>
      </c>
      <c r="W17" s="266" t="s">
        <v>1270</v>
      </c>
      <c r="X17" s="266" t="s">
        <v>1271</v>
      </c>
      <c r="Y17" s="1201">
        <v>40</v>
      </c>
      <c r="Z17" s="1"/>
      <c r="AA17" s="30"/>
    </row>
    <row r="18" spans="1:27" ht="15" customHeight="1">
      <c r="A18" s="1"/>
      <c r="B18" s="2420" t="s">
        <v>101</v>
      </c>
      <c r="C18" s="269" t="s">
        <v>41</v>
      </c>
      <c r="D18" s="269">
        <v>3</v>
      </c>
      <c r="E18" s="269">
        <v>0</v>
      </c>
      <c r="F18" s="269">
        <v>0</v>
      </c>
      <c r="G18" s="269">
        <v>3</v>
      </c>
      <c r="H18" s="269">
        <v>0</v>
      </c>
      <c r="I18" s="274">
        <v>0</v>
      </c>
      <c r="J18" s="1197" t="s">
        <v>1270</v>
      </c>
      <c r="K18" s="401" t="s">
        <v>1271</v>
      </c>
      <c r="L18" s="1198">
        <v>60</v>
      </c>
      <c r="M18" s="1199">
        <v>60</v>
      </c>
      <c r="N18" s="266" t="s">
        <v>1270</v>
      </c>
      <c r="O18" s="266" t="s">
        <v>1270</v>
      </c>
      <c r="P18" s="266" t="s">
        <v>1270</v>
      </c>
      <c r="Q18" s="266" t="s">
        <v>1270</v>
      </c>
      <c r="R18" s="266"/>
      <c r="S18" s="266" t="s">
        <v>1270</v>
      </c>
      <c r="T18" s="266" t="s">
        <v>1270</v>
      </c>
      <c r="U18" s="266" t="s">
        <v>1270</v>
      </c>
      <c r="V18" s="1200">
        <v>60</v>
      </c>
      <c r="W18" s="266" t="s">
        <v>1270</v>
      </c>
      <c r="X18" s="266" t="s">
        <v>1271</v>
      </c>
      <c r="Y18" s="1201">
        <v>40</v>
      </c>
      <c r="Z18" s="1"/>
      <c r="AA18" s="30"/>
    </row>
    <row r="19" spans="1:27" ht="15" customHeight="1">
      <c r="A19" s="1"/>
      <c r="B19" s="2420"/>
      <c r="C19" s="269" t="s">
        <v>55</v>
      </c>
      <c r="D19" s="269">
        <v>0</v>
      </c>
      <c r="E19" s="269">
        <v>0</v>
      </c>
      <c r="F19" s="269">
        <v>0</v>
      </c>
      <c r="G19" s="269">
        <v>0</v>
      </c>
      <c r="H19" s="269">
        <v>0</v>
      </c>
      <c r="I19" s="274">
        <v>0</v>
      </c>
      <c r="J19" s="1197" t="s">
        <v>1270</v>
      </c>
      <c r="K19" s="401" t="s">
        <v>1271</v>
      </c>
      <c r="L19" s="1198">
        <v>60</v>
      </c>
      <c r="M19" s="1199">
        <v>60</v>
      </c>
      <c r="N19" s="266" t="s">
        <v>1270</v>
      </c>
      <c r="O19" s="266" t="s">
        <v>1270</v>
      </c>
      <c r="P19" s="266" t="s">
        <v>1270</v>
      </c>
      <c r="Q19" s="266" t="s">
        <v>1270</v>
      </c>
      <c r="R19" s="266"/>
      <c r="S19" s="266" t="s">
        <v>1270</v>
      </c>
      <c r="T19" s="266" t="s">
        <v>1270</v>
      </c>
      <c r="U19" s="266" t="s">
        <v>1270</v>
      </c>
      <c r="V19" s="1200">
        <v>60</v>
      </c>
      <c r="W19" s="266" t="s">
        <v>1270</v>
      </c>
      <c r="X19" s="266" t="s">
        <v>1271</v>
      </c>
      <c r="Y19" s="1201">
        <v>40</v>
      </c>
      <c r="Z19" s="1"/>
      <c r="AA19" s="30"/>
    </row>
    <row r="20" spans="1:27" ht="15" customHeight="1">
      <c r="A20" s="1"/>
      <c r="B20" s="2420" t="s">
        <v>102</v>
      </c>
      <c r="C20" s="269" t="s">
        <v>41</v>
      </c>
      <c r="D20" s="269">
        <v>0</v>
      </c>
      <c r="E20" s="269">
        <v>0</v>
      </c>
      <c r="F20" s="269">
        <v>0</v>
      </c>
      <c r="G20" s="269">
        <v>0</v>
      </c>
      <c r="H20" s="269">
        <v>0</v>
      </c>
      <c r="I20" s="274">
        <v>0</v>
      </c>
      <c r="J20" s="1197" t="s">
        <v>1270</v>
      </c>
      <c r="K20" s="401" t="s">
        <v>1271</v>
      </c>
      <c r="L20" s="1198">
        <v>60</v>
      </c>
      <c r="M20" s="1199">
        <v>60</v>
      </c>
      <c r="N20" s="266" t="s">
        <v>1270</v>
      </c>
      <c r="O20" s="266" t="s">
        <v>1270</v>
      </c>
      <c r="P20" s="266" t="s">
        <v>1270</v>
      </c>
      <c r="Q20" s="266" t="s">
        <v>1270</v>
      </c>
      <c r="R20" s="266"/>
      <c r="S20" s="266" t="s">
        <v>1270</v>
      </c>
      <c r="T20" s="266" t="s">
        <v>1270</v>
      </c>
      <c r="U20" s="266" t="s">
        <v>1270</v>
      </c>
      <c r="V20" s="1200">
        <v>60</v>
      </c>
      <c r="W20" s="266" t="s">
        <v>1270</v>
      </c>
      <c r="X20" s="266" t="s">
        <v>1271</v>
      </c>
      <c r="Y20" s="1201">
        <v>40</v>
      </c>
      <c r="Z20" s="1"/>
      <c r="AA20" s="30"/>
    </row>
    <row r="21" spans="1:27" ht="15" customHeight="1">
      <c r="A21" s="1"/>
      <c r="B21" s="2420"/>
      <c r="C21" s="269" t="s">
        <v>55</v>
      </c>
      <c r="D21" s="269">
        <v>0</v>
      </c>
      <c r="E21" s="269">
        <v>0</v>
      </c>
      <c r="F21" s="269">
        <v>0</v>
      </c>
      <c r="G21" s="269">
        <v>0</v>
      </c>
      <c r="H21" s="269">
        <v>0</v>
      </c>
      <c r="I21" s="274">
        <v>0</v>
      </c>
      <c r="J21" s="1197" t="s">
        <v>1270</v>
      </c>
      <c r="K21" s="401" t="s">
        <v>1271</v>
      </c>
      <c r="L21" s="1198">
        <v>60</v>
      </c>
      <c r="M21" s="1199">
        <v>60</v>
      </c>
      <c r="N21" s="266" t="s">
        <v>1270</v>
      </c>
      <c r="O21" s="266" t="s">
        <v>1270</v>
      </c>
      <c r="P21" s="266" t="s">
        <v>1270</v>
      </c>
      <c r="Q21" s="266" t="s">
        <v>1270</v>
      </c>
      <c r="R21" s="266"/>
      <c r="S21" s="266" t="s">
        <v>1270</v>
      </c>
      <c r="T21" s="266" t="s">
        <v>1270</v>
      </c>
      <c r="U21" s="266" t="s">
        <v>1270</v>
      </c>
      <c r="V21" s="1200">
        <v>60</v>
      </c>
      <c r="W21" s="266" t="s">
        <v>1270</v>
      </c>
      <c r="X21" s="266" t="s">
        <v>1271</v>
      </c>
      <c r="Y21" s="1201">
        <v>40</v>
      </c>
      <c r="Z21" s="1"/>
      <c r="AA21" s="30"/>
    </row>
    <row r="22" spans="1:27" ht="15" customHeight="1">
      <c r="A22" s="1"/>
      <c r="B22" s="2420" t="s">
        <v>103</v>
      </c>
      <c r="C22" s="269" t="s">
        <v>41</v>
      </c>
      <c r="D22" s="269">
        <v>8</v>
      </c>
      <c r="E22" s="269">
        <v>0</v>
      </c>
      <c r="F22" s="269">
        <v>0</v>
      </c>
      <c r="G22" s="269">
        <v>8</v>
      </c>
      <c r="H22" s="269">
        <v>0</v>
      </c>
      <c r="I22" s="274">
        <v>0</v>
      </c>
      <c r="J22" s="1197" t="s">
        <v>1270</v>
      </c>
      <c r="K22" s="401" t="s">
        <v>1271</v>
      </c>
      <c r="L22" s="1198">
        <v>60</v>
      </c>
      <c r="M22" s="1199">
        <v>60</v>
      </c>
      <c r="N22" s="266" t="s">
        <v>1270</v>
      </c>
      <c r="O22" s="266" t="s">
        <v>1270</v>
      </c>
      <c r="P22" s="266" t="s">
        <v>1270</v>
      </c>
      <c r="Q22" s="266" t="s">
        <v>1270</v>
      </c>
      <c r="R22" s="266"/>
      <c r="S22" s="266" t="s">
        <v>1270</v>
      </c>
      <c r="T22" s="266" t="s">
        <v>1270</v>
      </c>
      <c r="U22" s="266" t="s">
        <v>1270</v>
      </c>
      <c r="V22" s="1200">
        <v>60</v>
      </c>
      <c r="W22" s="266" t="s">
        <v>1270</v>
      </c>
      <c r="X22" s="266" t="s">
        <v>1271</v>
      </c>
      <c r="Y22" s="1201">
        <v>40</v>
      </c>
      <c r="Z22" s="1"/>
      <c r="AA22" s="30"/>
    </row>
    <row r="23" spans="1:27" ht="15" customHeight="1">
      <c r="A23" s="1"/>
      <c r="B23" s="2420"/>
      <c r="C23" s="269" t="s">
        <v>55</v>
      </c>
      <c r="D23" s="269">
        <v>0</v>
      </c>
      <c r="E23" s="269">
        <v>0</v>
      </c>
      <c r="F23" s="269">
        <v>0</v>
      </c>
      <c r="G23" s="269">
        <v>0</v>
      </c>
      <c r="H23" s="269">
        <v>0</v>
      </c>
      <c r="I23" s="274">
        <v>0</v>
      </c>
      <c r="J23" s="1197" t="s">
        <v>1270</v>
      </c>
      <c r="K23" s="401" t="s">
        <v>1271</v>
      </c>
      <c r="L23" s="1198">
        <v>60</v>
      </c>
      <c r="M23" s="1199">
        <v>60</v>
      </c>
      <c r="N23" s="266" t="s">
        <v>1270</v>
      </c>
      <c r="O23" s="266" t="s">
        <v>1270</v>
      </c>
      <c r="P23" s="266" t="s">
        <v>1270</v>
      </c>
      <c r="Q23" s="266" t="s">
        <v>1270</v>
      </c>
      <c r="R23" s="266"/>
      <c r="S23" s="266" t="s">
        <v>1270</v>
      </c>
      <c r="T23" s="266" t="s">
        <v>1270</v>
      </c>
      <c r="U23" s="266" t="s">
        <v>1270</v>
      </c>
      <c r="V23" s="1200">
        <v>60</v>
      </c>
      <c r="W23" s="266" t="s">
        <v>1270</v>
      </c>
      <c r="X23" s="266" t="s">
        <v>1271</v>
      </c>
      <c r="Y23" s="1201">
        <v>40</v>
      </c>
      <c r="Z23" s="1"/>
      <c r="AA23" s="30"/>
    </row>
    <row r="24" spans="1:27" ht="15" customHeight="1">
      <c r="A24" s="1"/>
      <c r="B24" s="2420" t="s">
        <v>49</v>
      </c>
      <c r="C24" s="269" t="s">
        <v>41</v>
      </c>
      <c r="D24" s="269">
        <v>2</v>
      </c>
      <c r="E24" s="269">
        <v>0</v>
      </c>
      <c r="F24" s="269">
        <v>0</v>
      </c>
      <c r="G24" s="269">
        <v>0</v>
      </c>
      <c r="H24" s="269">
        <v>2</v>
      </c>
      <c r="I24" s="274">
        <v>0</v>
      </c>
      <c r="J24" s="1197" t="s">
        <v>1270</v>
      </c>
      <c r="K24" s="401" t="s">
        <v>1271</v>
      </c>
      <c r="L24" s="1198">
        <v>60</v>
      </c>
      <c r="M24" s="1199">
        <v>60</v>
      </c>
      <c r="N24" s="266" t="s">
        <v>1270</v>
      </c>
      <c r="O24" s="266" t="s">
        <v>1270</v>
      </c>
      <c r="P24" s="266" t="s">
        <v>1270</v>
      </c>
      <c r="Q24" s="266" t="s">
        <v>1270</v>
      </c>
      <c r="R24" s="266"/>
      <c r="S24" s="266" t="s">
        <v>1270</v>
      </c>
      <c r="T24" s="266" t="s">
        <v>1270</v>
      </c>
      <c r="U24" s="266" t="s">
        <v>1270</v>
      </c>
      <c r="V24" s="1200">
        <v>60</v>
      </c>
      <c r="W24" s="266" t="s">
        <v>1270</v>
      </c>
      <c r="X24" s="266" t="s">
        <v>1271</v>
      </c>
      <c r="Y24" s="1201">
        <v>40</v>
      </c>
      <c r="Z24" s="1"/>
      <c r="AA24" s="30"/>
    </row>
    <row r="25" spans="1:27" ht="15" customHeight="1">
      <c r="A25" s="1"/>
      <c r="B25" s="2420"/>
      <c r="C25" s="269" t="s">
        <v>55</v>
      </c>
      <c r="D25" s="269">
        <v>1</v>
      </c>
      <c r="E25" s="269">
        <v>0</v>
      </c>
      <c r="F25" s="269">
        <v>0</v>
      </c>
      <c r="G25" s="269">
        <v>0</v>
      </c>
      <c r="H25" s="269">
        <v>1</v>
      </c>
      <c r="I25" s="274">
        <v>0</v>
      </c>
      <c r="J25" s="1197" t="s">
        <v>1270</v>
      </c>
      <c r="K25" s="401" t="s">
        <v>1271</v>
      </c>
      <c r="L25" s="1198">
        <v>60</v>
      </c>
      <c r="M25" s="1199">
        <v>60</v>
      </c>
      <c r="N25" s="266" t="s">
        <v>1270</v>
      </c>
      <c r="O25" s="266" t="s">
        <v>1270</v>
      </c>
      <c r="P25" s="266" t="s">
        <v>1270</v>
      </c>
      <c r="Q25" s="266" t="s">
        <v>1270</v>
      </c>
      <c r="R25" s="266"/>
      <c r="S25" s="266" t="s">
        <v>1270</v>
      </c>
      <c r="T25" s="266" t="s">
        <v>1270</v>
      </c>
      <c r="U25" s="266" t="s">
        <v>1270</v>
      </c>
      <c r="V25" s="1200">
        <v>60</v>
      </c>
      <c r="W25" s="266" t="s">
        <v>1270</v>
      </c>
      <c r="X25" s="266" t="s">
        <v>1271</v>
      </c>
      <c r="Y25" s="1201">
        <v>40</v>
      </c>
      <c r="Z25" s="1"/>
      <c r="AA25" s="30"/>
    </row>
    <row r="26" spans="1:27" ht="15" customHeight="1">
      <c r="A26" s="1"/>
      <c r="B26" s="2420" t="s">
        <v>46</v>
      </c>
      <c r="C26" s="269" t="s">
        <v>41</v>
      </c>
      <c r="D26" s="269">
        <v>7</v>
      </c>
      <c r="E26" s="269">
        <v>0</v>
      </c>
      <c r="F26" s="269">
        <v>0</v>
      </c>
      <c r="G26" s="269">
        <v>0</v>
      </c>
      <c r="H26" s="269">
        <v>7</v>
      </c>
      <c r="I26" s="274">
        <v>0</v>
      </c>
      <c r="J26" s="1197" t="s">
        <v>1270</v>
      </c>
      <c r="K26" s="401" t="s">
        <v>1271</v>
      </c>
      <c r="L26" s="1198">
        <v>60</v>
      </c>
      <c r="M26" s="1199">
        <v>60</v>
      </c>
      <c r="N26" s="266" t="s">
        <v>1270</v>
      </c>
      <c r="O26" s="266" t="s">
        <v>1270</v>
      </c>
      <c r="P26" s="266" t="s">
        <v>1270</v>
      </c>
      <c r="Q26" s="266" t="s">
        <v>1270</v>
      </c>
      <c r="R26" s="266"/>
      <c r="S26" s="266" t="s">
        <v>1270</v>
      </c>
      <c r="T26" s="266" t="s">
        <v>1270</v>
      </c>
      <c r="U26" s="266" t="s">
        <v>1270</v>
      </c>
      <c r="V26" s="1200">
        <v>60</v>
      </c>
      <c r="W26" s="266" t="s">
        <v>1270</v>
      </c>
      <c r="X26" s="266" t="s">
        <v>1271</v>
      </c>
      <c r="Y26" s="1201">
        <v>40</v>
      </c>
      <c r="Z26" s="1"/>
      <c r="AA26" s="30"/>
    </row>
    <row r="27" spans="1:27" ht="15" customHeight="1">
      <c r="A27" s="1"/>
      <c r="B27" s="2420"/>
      <c r="C27" s="269" t="s">
        <v>55</v>
      </c>
      <c r="D27" s="269">
        <v>30</v>
      </c>
      <c r="E27" s="269">
        <v>1</v>
      </c>
      <c r="F27" s="269">
        <v>17</v>
      </c>
      <c r="G27" s="269">
        <v>0</v>
      </c>
      <c r="H27" s="269">
        <v>0</v>
      </c>
      <c r="I27" s="274">
        <v>12</v>
      </c>
      <c r="J27" s="1197" t="s">
        <v>1270</v>
      </c>
      <c r="K27" s="401" t="s">
        <v>1271</v>
      </c>
      <c r="L27" s="1198">
        <v>60</v>
      </c>
      <c r="M27" s="1199">
        <v>60</v>
      </c>
      <c r="N27" s="266" t="s">
        <v>1270</v>
      </c>
      <c r="O27" s="266" t="s">
        <v>1270</v>
      </c>
      <c r="P27" s="266" t="s">
        <v>1270</v>
      </c>
      <c r="Q27" s="266" t="s">
        <v>1270</v>
      </c>
      <c r="R27" s="266"/>
      <c r="S27" s="266" t="s">
        <v>1270</v>
      </c>
      <c r="T27" s="266" t="s">
        <v>1270</v>
      </c>
      <c r="U27" s="266" t="s">
        <v>1270</v>
      </c>
      <c r="V27" s="1200">
        <v>60</v>
      </c>
      <c r="W27" s="266" t="s">
        <v>1270</v>
      </c>
      <c r="X27" s="266" t="s">
        <v>1271</v>
      </c>
      <c r="Y27" s="1201">
        <v>40</v>
      </c>
      <c r="Z27" s="1"/>
      <c r="AA27" s="30"/>
    </row>
    <row r="28" spans="1:27" ht="15" customHeight="1">
      <c r="A28" s="1"/>
      <c r="B28" s="2420" t="s">
        <v>48</v>
      </c>
      <c r="C28" s="269" t="s">
        <v>41</v>
      </c>
      <c r="D28" s="269">
        <v>3</v>
      </c>
      <c r="E28" s="269">
        <v>0</v>
      </c>
      <c r="F28" s="269">
        <v>0</v>
      </c>
      <c r="G28" s="269">
        <v>0</v>
      </c>
      <c r="H28" s="269">
        <v>3</v>
      </c>
      <c r="I28" s="274">
        <v>0</v>
      </c>
      <c r="J28" s="1197" t="s">
        <v>1270</v>
      </c>
      <c r="K28" s="401" t="s">
        <v>1271</v>
      </c>
      <c r="L28" s="1198">
        <v>60</v>
      </c>
      <c r="M28" s="1199">
        <v>60</v>
      </c>
      <c r="N28" s="266" t="s">
        <v>1270</v>
      </c>
      <c r="O28" s="266" t="s">
        <v>1270</v>
      </c>
      <c r="P28" s="266" t="s">
        <v>1270</v>
      </c>
      <c r="Q28" s="266" t="s">
        <v>1270</v>
      </c>
      <c r="R28" s="266"/>
      <c r="S28" s="266" t="s">
        <v>1270</v>
      </c>
      <c r="T28" s="266" t="s">
        <v>1270</v>
      </c>
      <c r="U28" s="266" t="s">
        <v>1270</v>
      </c>
      <c r="V28" s="1200">
        <v>60</v>
      </c>
      <c r="W28" s="266" t="s">
        <v>1270</v>
      </c>
      <c r="X28" s="266" t="s">
        <v>1271</v>
      </c>
      <c r="Y28" s="1201">
        <v>40</v>
      </c>
      <c r="Z28" s="1"/>
      <c r="AA28" s="30"/>
    </row>
    <row r="29" spans="1:27" ht="15" customHeight="1">
      <c r="A29" s="1"/>
      <c r="B29" s="2420"/>
      <c r="C29" s="269" t="s">
        <v>55</v>
      </c>
      <c r="D29" s="269">
        <v>0</v>
      </c>
      <c r="E29" s="269">
        <v>0</v>
      </c>
      <c r="F29" s="269">
        <v>0</v>
      </c>
      <c r="G29" s="269">
        <v>0</v>
      </c>
      <c r="H29" s="269">
        <v>0</v>
      </c>
      <c r="I29" s="274">
        <v>0</v>
      </c>
      <c r="J29" s="1197" t="s">
        <v>1270</v>
      </c>
      <c r="K29" s="401" t="s">
        <v>1271</v>
      </c>
      <c r="L29" s="1198">
        <v>60</v>
      </c>
      <c r="M29" s="1199">
        <v>60</v>
      </c>
      <c r="N29" s="266" t="s">
        <v>1270</v>
      </c>
      <c r="O29" s="266" t="s">
        <v>1270</v>
      </c>
      <c r="P29" s="266" t="s">
        <v>1270</v>
      </c>
      <c r="Q29" s="266" t="s">
        <v>1270</v>
      </c>
      <c r="R29" s="266"/>
      <c r="S29" s="266" t="s">
        <v>1270</v>
      </c>
      <c r="T29" s="266" t="s">
        <v>1270</v>
      </c>
      <c r="U29" s="266" t="s">
        <v>1270</v>
      </c>
      <c r="V29" s="1200">
        <v>60</v>
      </c>
      <c r="W29" s="266" t="s">
        <v>1270</v>
      </c>
      <c r="X29" s="266" t="s">
        <v>1271</v>
      </c>
      <c r="Y29" s="1201">
        <v>40</v>
      </c>
      <c r="Z29" s="1"/>
      <c r="AA29" s="30"/>
    </row>
    <row r="30" spans="1:27" ht="15" customHeight="1">
      <c r="A30" s="1"/>
      <c r="B30" s="2420" t="s">
        <v>104</v>
      </c>
      <c r="C30" s="269" t="s">
        <v>41</v>
      </c>
      <c r="D30" s="269">
        <v>6</v>
      </c>
      <c r="E30" s="269">
        <v>4</v>
      </c>
      <c r="F30" s="269">
        <v>3</v>
      </c>
      <c r="G30" s="269">
        <v>0</v>
      </c>
      <c r="H30" s="269">
        <v>6</v>
      </c>
      <c r="I30" s="274">
        <v>0</v>
      </c>
      <c r="J30" s="1197" t="s">
        <v>1270</v>
      </c>
      <c r="K30" s="401" t="s">
        <v>1271</v>
      </c>
      <c r="L30" s="1198">
        <v>60</v>
      </c>
      <c r="M30" s="1199">
        <v>60</v>
      </c>
      <c r="N30" s="266" t="s">
        <v>1270</v>
      </c>
      <c r="O30" s="266" t="s">
        <v>1270</v>
      </c>
      <c r="P30" s="266" t="s">
        <v>1270</v>
      </c>
      <c r="Q30" s="266" t="s">
        <v>1270</v>
      </c>
      <c r="R30" s="266"/>
      <c r="S30" s="266" t="s">
        <v>1270</v>
      </c>
      <c r="T30" s="266" t="s">
        <v>1270</v>
      </c>
      <c r="U30" s="266" t="s">
        <v>1270</v>
      </c>
      <c r="V30" s="1200">
        <v>60</v>
      </c>
      <c r="W30" s="266" t="s">
        <v>1270</v>
      </c>
      <c r="X30" s="266" t="s">
        <v>1271</v>
      </c>
      <c r="Y30" s="1201">
        <v>40</v>
      </c>
      <c r="Z30" s="1"/>
      <c r="AA30" s="30"/>
    </row>
    <row r="31" spans="1:27" ht="15" customHeight="1">
      <c r="A31" s="1"/>
      <c r="B31" s="2420"/>
      <c r="C31" s="269" t="s">
        <v>55</v>
      </c>
      <c r="D31" s="269">
        <v>0</v>
      </c>
      <c r="E31" s="269">
        <v>0</v>
      </c>
      <c r="F31" s="269">
        <v>0</v>
      </c>
      <c r="G31" s="269">
        <v>0</v>
      </c>
      <c r="H31" s="269">
        <v>0</v>
      </c>
      <c r="I31" s="274">
        <v>0</v>
      </c>
      <c r="J31" s="1197" t="s">
        <v>1270</v>
      </c>
      <c r="K31" s="401" t="s">
        <v>1271</v>
      </c>
      <c r="L31" s="1198">
        <v>60</v>
      </c>
      <c r="M31" s="1199">
        <v>60</v>
      </c>
      <c r="N31" s="266" t="s">
        <v>1270</v>
      </c>
      <c r="O31" s="266" t="s">
        <v>1270</v>
      </c>
      <c r="P31" s="266" t="s">
        <v>1270</v>
      </c>
      <c r="Q31" s="266" t="s">
        <v>1270</v>
      </c>
      <c r="R31" s="266"/>
      <c r="S31" s="266" t="s">
        <v>1270</v>
      </c>
      <c r="T31" s="266" t="s">
        <v>1270</v>
      </c>
      <c r="U31" s="266" t="s">
        <v>1270</v>
      </c>
      <c r="V31" s="1200">
        <v>60</v>
      </c>
      <c r="W31" s="266" t="s">
        <v>1270</v>
      </c>
      <c r="X31" s="266" t="s">
        <v>1271</v>
      </c>
      <c r="Y31" s="1201">
        <v>40</v>
      </c>
      <c r="Z31" s="1"/>
      <c r="AA31" s="30"/>
    </row>
    <row r="32" spans="1:27" s="183" customFormat="1" ht="15" customHeight="1">
      <c r="A32" s="1"/>
      <c r="B32" s="2454" t="s">
        <v>913</v>
      </c>
      <c r="C32" s="269" t="s">
        <v>41</v>
      </c>
      <c r="D32" s="269">
        <v>0</v>
      </c>
      <c r="E32" s="269">
        <v>0</v>
      </c>
      <c r="F32" s="269">
        <v>0</v>
      </c>
      <c r="G32" s="269">
        <v>0</v>
      </c>
      <c r="H32" s="269">
        <v>0</v>
      </c>
      <c r="I32" s="274">
        <v>0</v>
      </c>
      <c r="J32" s="1197" t="s">
        <v>1270</v>
      </c>
      <c r="K32" s="401" t="s">
        <v>1271</v>
      </c>
      <c r="L32" s="1198">
        <v>60</v>
      </c>
      <c r="M32" s="1199">
        <v>60</v>
      </c>
      <c r="N32" s="266" t="s">
        <v>1270</v>
      </c>
      <c r="O32" s="266" t="s">
        <v>1270</v>
      </c>
      <c r="P32" s="266" t="s">
        <v>1270</v>
      </c>
      <c r="Q32" s="266" t="s">
        <v>1270</v>
      </c>
      <c r="R32" s="266"/>
      <c r="S32" s="266" t="s">
        <v>1270</v>
      </c>
      <c r="T32" s="266" t="s">
        <v>1270</v>
      </c>
      <c r="U32" s="266" t="s">
        <v>1270</v>
      </c>
      <c r="V32" s="1200">
        <v>60</v>
      </c>
      <c r="W32" s="266" t="s">
        <v>1270</v>
      </c>
      <c r="X32" s="266" t="s">
        <v>1271</v>
      </c>
      <c r="Y32" s="1201">
        <v>40</v>
      </c>
      <c r="Z32" s="1"/>
    </row>
    <row r="33" spans="1:27" s="183" customFormat="1" ht="15" customHeight="1">
      <c r="A33" s="1"/>
      <c r="B33" s="2438"/>
      <c r="C33" s="269" t="s">
        <v>55</v>
      </c>
      <c r="D33" s="269">
        <v>0</v>
      </c>
      <c r="E33" s="269">
        <v>0</v>
      </c>
      <c r="F33" s="269">
        <v>0</v>
      </c>
      <c r="G33" s="269">
        <v>0</v>
      </c>
      <c r="H33" s="269">
        <v>0</v>
      </c>
      <c r="I33" s="274">
        <v>0</v>
      </c>
      <c r="J33" s="1197" t="s">
        <v>1270</v>
      </c>
      <c r="K33" s="401" t="s">
        <v>1271</v>
      </c>
      <c r="L33" s="1198">
        <v>60</v>
      </c>
      <c r="M33" s="1199">
        <v>60</v>
      </c>
      <c r="N33" s="266" t="s">
        <v>1270</v>
      </c>
      <c r="O33" s="266" t="s">
        <v>1270</v>
      </c>
      <c r="P33" s="266" t="s">
        <v>1270</v>
      </c>
      <c r="Q33" s="266" t="s">
        <v>1270</v>
      </c>
      <c r="R33" s="266"/>
      <c r="S33" s="266" t="s">
        <v>1270</v>
      </c>
      <c r="T33" s="266" t="s">
        <v>1270</v>
      </c>
      <c r="U33" s="266" t="s">
        <v>1270</v>
      </c>
      <c r="V33" s="1200">
        <v>60</v>
      </c>
      <c r="W33" s="266" t="s">
        <v>1270</v>
      </c>
      <c r="X33" s="266" t="s">
        <v>1271</v>
      </c>
      <c r="Y33" s="1201">
        <v>40</v>
      </c>
      <c r="Z33" s="1"/>
    </row>
    <row r="34" spans="1:27" ht="15" customHeight="1">
      <c r="A34" s="1"/>
      <c r="B34" s="2420" t="s">
        <v>105</v>
      </c>
      <c r="C34" s="269" t="s">
        <v>41</v>
      </c>
      <c r="D34" s="269">
        <v>3</v>
      </c>
      <c r="E34" s="269">
        <v>0</v>
      </c>
      <c r="F34" s="269">
        <v>3</v>
      </c>
      <c r="G34" s="269">
        <v>0</v>
      </c>
      <c r="H34" s="269">
        <v>3</v>
      </c>
      <c r="I34" s="274">
        <v>0</v>
      </c>
      <c r="J34" s="1197" t="s">
        <v>1270</v>
      </c>
      <c r="K34" s="401" t="s">
        <v>1271</v>
      </c>
      <c r="L34" s="1198">
        <v>60</v>
      </c>
      <c r="M34" s="1199">
        <v>60</v>
      </c>
      <c r="N34" s="266" t="s">
        <v>1270</v>
      </c>
      <c r="O34" s="266" t="s">
        <v>1270</v>
      </c>
      <c r="P34" s="266" t="s">
        <v>1270</v>
      </c>
      <c r="Q34" s="266" t="s">
        <v>1270</v>
      </c>
      <c r="R34" s="266"/>
      <c r="S34" s="266" t="s">
        <v>1270</v>
      </c>
      <c r="T34" s="266" t="s">
        <v>1270</v>
      </c>
      <c r="U34" s="266" t="s">
        <v>1270</v>
      </c>
      <c r="V34" s="1200">
        <v>60</v>
      </c>
      <c r="W34" s="266" t="s">
        <v>1270</v>
      </c>
      <c r="X34" s="266" t="s">
        <v>1271</v>
      </c>
      <c r="Y34" s="1201">
        <v>40</v>
      </c>
      <c r="Z34" s="1"/>
      <c r="AA34" s="30"/>
    </row>
    <row r="35" spans="1:27" ht="15" customHeight="1">
      <c r="A35" s="1"/>
      <c r="B35" s="2420"/>
      <c r="C35" s="269" t="s">
        <v>55</v>
      </c>
      <c r="D35" s="269">
        <v>0</v>
      </c>
      <c r="E35" s="269">
        <v>0</v>
      </c>
      <c r="F35" s="269">
        <v>0</v>
      </c>
      <c r="G35" s="269">
        <v>0</v>
      </c>
      <c r="H35" s="269">
        <v>0</v>
      </c>
      <c r="I35" s="274">
        <v>0</v>
      </c>
      <c r="J35" s="1197" t="s">
        <v>1270</v>
      </c>
      <c r="K35" s="401" t="s">
        <v>1271</v>
      </c>
      <c r="L35" s="1198">
        <v>60</v>
      </c>
      <c r="M35" s="1199">
        <v>60</v>
      </c>
      <c r="N35" s="266" t="s">
        <v>1270</v>
      </c>
      <c r="O35" s="266" t="s">
        <v>1270</v>
      </c>
      <c r="P35" s="266" t="s">
        <v>1270</v>
      </c>
      <c r="Q35" s="266" t="s">
        <v>1270</v>
      </c>
      <c r="R35" s="266"/>
      <c r="S35" s="266" t="s">
        <v>1270</v>
      </c>
      <c r="T35" s="266" t="s">
        <v>1270</v>
      </c>
      <c r="U35" s="266" t="s">
        <v>1270</v>
      </c>
      <c r="V35" s="1200">
        <v>60</v>
      </c>
      <c r="W35" s="266" t="s">
        <v>1270</v>
      </c>
      <c r="X35" s="266" t="s">
        <v>1271</v>
      </c>
      <c r="Y35" s="1201">
        <v>40</v>
      </c>
      <c r="Z35" s="1"/>
      <c r="AA35" s="30"/>
    </row>
    <row r="36" spans="1:27" ht="15" customHeight="1">
      <c r="A36" s="1"/>
      <c r="B36" s="2436" t="s">
        <v>106</v>
      </c>
      <c r="C36" s="477" t="s">
        <v>41</v>
      </c>
      <c r="D36" s="477">
        <f>D34+D32+D30+D28+D26+D24+D22+D20+D18+D16+D14+D12</f>
        <v>8308</v>
      </c>
      <c r="E36" s="477">
        <f t="shared" ref="E36:I37" si="0">E34+E32+E30+E28+E26+E24+E22+E20+E18+E16+E14+E12</f>
        <v>4</v>
      </c>
      <c r="F36" s="477">
        <f t="shared" si="0"/>
        <v>6</v>
      </c>
      <c r="G36" s="477">
        <f t="shared" si="0"/>
        <v>1362</v>
      </c>
      <c r="H36" s="477">
        <f t="shared" si="0"/>
        <v>6268</v>
      </c>
      <c r="I36" s="477">
        <f t="shared" si="0"/>
        <v>676</v>
      </c>
      <c r="J36" s="478"/>
      <c r="K36" s="478"/>
      <c r="L36" s="1202">
        <f>SUM(L12,L14,L16,L18,L20,L22,L24,L26,L28,L30,L34,L32)/12/100</f>
        <v>0.6</v>
      </c>
      <c r="M36" s="1202">
        <f>SUM(M12,M14,M16,M18,M20,M22,M24,M26,M28,M30,M34,M32)/12/100</f>
        <v>0.6</v>
      </c>
      <c r="N36" s="2430"/>
      <c r="O36" s="2430"/>
      <c r="P36" s="2430"/>
      <c r="Q36" s="2430"/>
      <c r="R36" s="2430"/>
      <c r="S36" s="2430"/>
      <c r="T36" s="2430"/>
      <c r="U36" s="2430"/>
      <c r="V36" s="1202">
        <f>SUM(V12,V14,V16,V18,V20,V22,V24,V26,V28,V30,V34,V32)/12/100</f>
        <v>0.6</v>
      </c>
      <c r="W36" s="2430"/>
      <c r="X36" s="2430"/>
      <c r="Y36" s="1203">
        <f>SUM(Y12,Y14,Y16,Y18,Y20,Y22,Y24,Y26,Y28,Y30,Y34,Y32)/12/100</f>
        <v>0.4</v>
      </c>
      <c r="Z36" s="1"/>
    </row>
    <row r="37" spans="1:27" s="30" customFormat="1" ht="15" customHeight="1">
      <c r="A37" s="1"/>
      <c r="B37" s="2437"/>
      <c r="C37" s="477" t="s">
        <v>55</v>
      </c>
      <c r="D37" s="477">
        <f>D35+D33+D31+D29+D27+D25+D23+D21+D19+D17+D15+D13</f>
        <v>5026</v>
      </c>
      <c r="E37" s="477">
        <f t="shared" si="0"/>
        <v>1</v>
      </c>
      <c r="F37" s="477">
        <f t="shared" si="0"/>
        <v>3262</v>
      </c>
      <c r="G37" s="477">
        <f t="shared" si="0"/>
        <v>0</v>
      </c>
      <c r="H37" s="477">
        <f t="shared" si="0"/>
        <v>1</v>
      </c>
      <c r="I37" s="477">
        <f t="shared" si="0"/>
        <v>5007</v>
      </c>
      <c r="J37" s="478"/>
      <c r="K37" s="1204"/>
      <c r="L37" s="1202">
        <f>SUM(L13,L15,L17,L19,L21,L23,L25,L27,L29,L31,L35,L33)/12/100</f>
        <v>0.6</v>
      </c>
      <c r="M37" s="1202">
        <f>SUM(M13,M15,M17,M19,M21,M23,M25,M27,M29,M31,M35,M33)/12/100</f>
        <v>0.6</v>
      </c>
      <c r="N37" s="2430"/>
      <c r="O37" s="2430"/>
      <c r="P37" s="2430"/>
      <c r="Q37" s="2430"/>
      <c r="R37" s="2430"/>
      <c r="S37" s="2430"/>
      <c r="T37" s="2430"/>
      <c r="U37" s="2430"/>
      <c r="V37" s="1202">
        <f>SUM(V13,V15,V17,V19,V21,V23,V25,V27,V29,V31,V35,V33)/12/100</f>
        <v>0.6</v>
      </c>
      <c r="W37" s="2430"/>
      <c r="X37" s="2430"/>
      <c r="Y37" s="1203">
        <f>SUM(Y13,Y15,Y17,Y19,Y21,Y23,Y25,Y27,Y29,Y31,Y35,Y33)/12/100</f>
        <v>0.4</v>
      </c>
      <c r="Z37" s="1"/>
    </row>
    <row r="38" spans="1:27" ht="15" customHeight="1" thickBot="1">
      <c r="A38" s="1"/>
      <c r="B38" s="2433" t="s">
        <v>438</v>
      </c>
      <c r="C38" s="2434"/>
      <c r="D38" s="2434"/>
      <c r="E38" s="2434"/>
      <c r="F38" s="2434"/>
      <c r="G38" s="2434"/>
      <c r="H38" s="2434"/>
      <c r="I38" s="2434"/>
      <c r="J38" s="2434"/>
      <c r="K38" s="2435"/>
      <c r="L38" s="1205">
        <f>AVERAGE(L36:L37)</f>
        <v>0.6</v>
      </c>
      <c r="M38" s="1205">
        <f>AVERAGE(M36:M37)</f>
        <v>0.6</v>
      </c>
      <c r="N38" s="2431"/>
      <c r="O38" s="2431"/>
      <c r="P38" s="2431"/>
      <c r="Q38" s="2431"/>
      <c r="R38" s="2431"/>
      <c r="S38" s="2431"/>
      <c r="T38" s="2431"/>
      <c r="U38" s="2431"/>
      <c r="V38" s="1205">
        <f>AVERAGE(V36:V37)</f>
        <v>0.6</v>
      </c>
      <c r="W38" s="2431"/>
      <c r="X38" s="2431"/>
      <c r="Y38" s="1206">
        <f>AVERAGE(Y36:Y37)</f>
        <v>0.4</v>
      </c>
      <c r="Z38" s="1"/>
    </row>
    <row r="39" spans="1:27" ht="25.5" customHeight="1">
      <c r="A39" s="1"/>
      <c r="B39" s="197"/>
      <c r="C39" s="197"/>
      <c r="D39" s="197"/>
      <c r="E39" s="197"/>
      <c r="F39" s="197"/>
      <c r="G39" s="197"/>
      <c r="H39" s="197"/>
      <c r="I39" s="197"/>
      <c r="J39" s="1"/>
      <c r="K39" s="197"/>
      <c r="L39" s="197"/>
      <c r="M39" s="197"/>
      <c r="N39" s="197"/>
      <c r="O39" s="197"/>
      <c r="P39" s="197"/>
      <c r="Q39" s="197"/>
      <c r="R39" s="197"/>
      <c r="S39" s="197"/>
      <c r="T39" s="197"/>
      <c r="U39" s="197"/>
      <c r="V39" s="197"/>
      <c r="W39" s="197"/>
      <c r="X39" s="221" t="s">
        <v>1249</v>
      </c>
      <c r="Y39" s="262">
        <v>7</v>
      </c>
      <c r="Z39" s="1"/>
    </row>
  </sheetData>
  <mergeCells count="47">
    <mergeCell ref="B32:B33"/>
    <mergeCell ref="H10:H11"/>
    <mergeCell ref="I10:I11"/>
    <mergeCell ref="E9:I9"/>
    <mergeCell ref="B9:B11"/>
    <mergeCell ref="C9:C11"/>
    <mergeCell ref="D9:D11"/>
    <mergeCell ref="E10:F10"/>
    <mergeCell ref="G10:G11"/>
    <mergeCell ref="B12:B13"/>
    <mergeCell ref="B28:B29"/>
    <mergeCell ref="B30:B31"/>
    <mergeCell ref="B24:B25"/>
    <mergeCell ref="B20:B21"/>
    <mergeCell ref="B22:B23"/>
    <mergeCell ref="B26:B27"/>
    <mergeCell ref="B16:B17"/>
    <mergeCell ref="B2:Y2"/>
    <mergeCell ref="B3:I3"/>
    <mergeCell ref="N3:Y3"/>
    <mergeCell ref="B4:I6"/>
    <mergeCell ref="W5:W7"/>
    <mergeCell ref="X5:X7"/>
    <mergeCell ref="O6:R6"/>
    <mergeCell ref="B7:I7"/>
    <mergeCell ref="N5:N7"/>
    <mergeCell ref="N4:V4"/>
    <mergeCell ref="W4:Y4"/>
    <mergeCell ref="J5:J7"/>
    <mergeCell ref="Y5:Y7"/>
    <mergeCell ref="J3:M4"/>
    <mergeCell ref="B18:B19"/>
    <mergeCell ref="J9:Y11"/>
    <mergeCell ref="W36:X38"/>
    <mergeCell ref="W8:X8"/>
    <mergeCell ref="O5:R5"/>
    <mergeCell ref="S5:U5"/>
    <mergeCell ref="K5:K7"/>
    <mergeCell ref="N8:U8"/>
    <mergeCell ref="L5:L7"/>
    <mergeCell ref="M5:M7"/>
    <mergeCell ref="V5:V7"/>
    <mergeCell ref="N36:U38"/>
    <mergeCell ref="B38:K38"/>
    <mergeCell ref="B36:B37"/>
    <mergeCell ref="B34:B35"/>
    <mergeCell ref="B14:B15"/>
  </mergeCells>
  <pageMargins left="0.19685039370078741" right="0.11811023622047245" top="0.15748031496062992" bottom="0.19685039370078741" header="0.19685039370078741" footer="0.19685039370078741"/>
  <pageSetup paperSize="9" scale="7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I41"/>
  <sheetViews>
    <sheetView view="pageBreakPreview" zoomScale="85" zoomScaleSheetLayoutView="85" workbookViewId="0">
      <selection activeCell="B1" sqref="B1"/>
    </sheetView>
  </sheetViews>
  <sheetFormatPr defaultRowHeight="14.25"/>
  <cols>
    <col min="1" max="1" width="1.28515625" style="69" customWidth="1"/>
    <col min="2" max="15" width="7.7109375" style="69" customWidth="1"/>
    <col min="16" max="16" width="7.85546875" style="69" bestFit="1" customWidth="1"/>
    <col min="17" max="17" width="5.7109375" style="69" customWidth="1"/>
    <col min="18" max="18" width="3.42578125" style="69" customWidth="1"/>
    <col min="19" max="25" width="4.7109375" style="69" customWidth="1"/>
    <col min="26" max="26" width="6.42578125" style="69" customWidth="1"/>
    <col min="27" max="28" width="3.42578125" style="69" customWidth="1"/>
    <col min="29" max="29" width="5.28515625" style="69" customWidth="1"/>
    <col min="30" max="30" width="1" style="69" customWidth="1"/>
    <col min="31" max="16384" width="9.140625" style="69"/>
  </cols>
  <sheetData>
    <row r="1" spans="1:35" ht="15.75" thickBot="1">
      <c r="A1" s="197"/>
      <c r="B1" s="278"/>
      <c r="C1" s="198" t="str">
        <f>Page3!A4</f>
        <v>MOHOKARE LOCAL MUNICIPALITY</v>
      </c>
      <c r="D1" s="197"/>
      <c r="E1" s="197"/>
      <c r="F1" s="197"/>
      <c r="G1" s="197"/>
      <c r="H1" s="197"/>
      <c r="I1" s="197"/>
      <c r="J1" s="197"/>
      <c r="K1" s="197"/>
      <c r="L1" s="197"/>
      <c r="M1" s="197"/>
      <c r="N1" s="197"/>
      <c r="O1" s="197"/>
      <c r="P1" s="197"/>
      <c r="Q1" s="197"/>
      <c r="R1" s="197"/>
      <c r="S1" s="197"/>
      <c r="T1" s="197"/>
      <c r="U1" s="197"/>
      <c r="V1" s="197"/>
      <c r="W1" s="197"/>
      <c r="X1" s="197"/>
      <c r="Y1" s="250" t="str">
        <f>Page3!F4</f>
        <v>WSDP 2012</v>
      </c>
      <c r="Z1" s="197"/>
      <c r="AA1" s="197"/>
      <c r="AB1" s="197"/>
      <c r="AC1" s="197"/>
      <c r="AD1" s="197"/>
    </row>
    <row r="2" spans="1:35" ht="15.75" thickBot="1">
      <c r="A2" s="197"/>
      <c r="B2" s="2460" t="s">
        <v>219</v>
      </c>
      <c r="C2" s="2461"/>
      <c r="D2" s="2461"/>
      <c r="E2" s="2461"/>
      <c r="F2" s="2461"/>
      <c r="G2" s="2461"/>
      <c r="H2" s="2461"/>
      <c r="I2" s="2461"/>
      <c r="J2" s="2461"/>
      <c r="K2" s="2461"/>
      <c r="L2" s="2461"/>
      <c r="M2" s="2461"/>
      <c r="N2" s="2461"/>
      <c r="O2" s="2461"/>
      <c r="P2" s="2461"/>
      <c r="Q2" s="2461"/>
      <c r="R2" s="2461"/>
      <c r="S2" s="2461"/>
      <c r="T2" s="2461"/>
      <c r="U2" s="2461"/>
      <c r="V2" s="2461"/>
      <c r="W2" s="2461"/>
      <c r="X2" s="2461"/>
      <c r="Y2" s="2461"/>
      <c r="Z2" s="2461"/>
      <c r="AA2" s="2461"/>
      <c r="AB2" s="2461"/>
      <c r="AC2" s="2462"/>
      <c r="AD2" s="197"/>
    </row>
    <row r="3" spans="1:35" ht="15">
      <c r="A3" s="197"/>
      <c r="B3" s="2463" t="s">
        <v>66</v>
      </c>
      <c r="C3" s="2464"/>
      <c r="D3" s="2464"/>
      <c r="E3" s="2464"/>
      <c r="F3" s="2464"/>
      <c r="G3" s="2464"/>
      <c r="H3" s="2464"/>
      <c r="I3" s="2469" t="s">
        <v>705</v>
      </c>
      <c r="J3" s="2470"/>
      <c r="K3" s="2470"/>
      <c r="L3" s="2470"/>
      <c r="M3" s="2470"/>
      <c r="N3" s="2470"/>
      <c r="O3" s="2470"/>
      <c r="P3" s="2470"/>
      <c r="Q3" s="2471"/>
      <c r="R3" s="2465" t="s">
        <v>67</v>
      </c>
      <c r="S3" s="2465"/>
      <c r="T3" s="2465"/>
      <c r="U3" s="2465"/>
      <c r="V3" s="2465"/>
      <c r="W3" s="2465"/>
      <c r="X3" s="2465"/>
      <c r="Y3" s="2465"/>
      <c r="Z3" s="2465"/>
      <c r="AA3" s="2465"/>
      <c r="AB3" s="2465"/>
      <c r="AC3" s="2466"/>
      <c r="AD3" s="197"/>
    </row>
    <row r="4" spans="1:35" ht="17.25" customHeight="1">
      <c r="A4" s="197"/>
      <c r="B4" s="2472"/>
      <c r="C4" s="2473"/>
      <c r="D4" s="2473"/>
      <c r="E4" s="2473"/>
      <c r="F4" s="2473"/>
      <c r="G4" s="2473"/>
      <c r="H4" s="2473"/>
      <c r="I4" s="2467" t="s">
        <v>119</v>
      </c>
      <c r="J4" s="2467"/>
      <c r="K4" s="2467"/>
      <c r="L4" s="2467"/>
      <c r="M4" s="2467"/>
      <c r="N4" s="2467"/>
      <c r="O4" s="2467"/>
      <c r="P4" s="2467"/>
      <c r="Q4" s="2467"/>
      <c r="R4" s="2467" t="s">
        <v>68</v>
      </c>
      <c r="S4" s="2467"/>
      <c r="T4" s="2467"/>
      <c r="U4" s="2467"/>
      <c r="V4" s="2467"/>
      <c r="W4" s="2467"/>
      <c r="X4" s="2467"/>
      <c r="Y4" s="2467"/>
      <c r="Z4" s="2467"/>
      <c r="AA4" s="2467" t="s">
        <v>69</v>
      </c>
      <c r="AB4" s="2467"/>
      <c r="AC4" s="2468"/>
      <c r="AD4" s="197"/>
    </row>
    <row r="5" spans="1:35" ht="17.25" customHeight="1">
      <c r="A5" s="197"/>
      <c r="B5" s="2497" t="s">
        <v>450</v>
      </c>
      <c r="C5" s="2498"/>
      <c r="D5" s="2498"/>
      <c r="E5" s="2498"/>
      <c r="F5" s="2498"/>
      <c r="G5" s="2498"/>
      <c r="H5" s="2498"/>
      <c r="I5" s="1828"/>
      <c r="J5" s="1828"/>
      <c r="K5" s="1828"/>
      <c r="L5" s="1828"/>
      <c r="M5" s="1828"/>
      <c r="N5" s="1828"/>
      <c r="O5" s="1832"/>
      <c r="P5" s="2503" t="s">
        <v>383</v>
      </c>
      <c r="Q5" s="2501" t="s">
        <v>73</v>
      </c>
      <c r="R5" s="699"/>
      <c r="S5" s="700"/>
      <c r="T5" s="279"/>
      <c r="U5" s="279"/>
      <c r="V5" s="279"/>
      <c r="W5" s="279"/>
      <c r="X5" s="279"/>
      <c r="Y5" s="279"/>
      <c r="Z5" s="2505" t="s">
        <v>73</v>
      </c>
      <c r="AA5" s="279"/>
      <c r="AB5" s="702"/>
      <c r="AC5" s="2490" t="s">
        <v>73</v>
      </c>
      <c r="AD5" s="197"/>
    </row>
    <row r="6" spans="1:35" s="188" customFormat="1" ht="84" customHeight="1">
      <c r="A6" s="232"/>
      <c r="B6" s="2499"/>
      <c r="C6" s="2500"/>
      <c r="D6" s="2500"/>
      <c r="E6" s="2500"/>
      <c r="F6" s="2500"/>
      <c r="G6" s="2500"/>
      <c r="H6" s="2500"/>
      <c r="I6" s="1829"/>
      <c r="J6" s="1829"/>
      <c r="K6" s="1829"/>
      <c r="L6" s="1829"/>
      <c r="M6" s="1829"/>
      <c r="N6" s="1829"/>
      <c r="O6" s="1833"/>
      <c r="P6" s="2503"/>
      <c r="Q6" s="2502"/>
      <c r="R6" s="701"/>
      <c r="S6" s="279"/>
      <c r="T6" s="279"/>
      <c r="U6" s="279"/>
      <c r="V6" s="279"/>
      <c r="W6" s="279"/>
      <c r="X6" s="279"/>
      <c r="Y6" s="279"/>
      <c r="Z6" s="2506"/>
      <c r="AA6" s="279"/>
      <c r="AB6" s="702"/>
      <c r="AC6" s="2491"/>
      <c r="AD6" s="232"/>
    </row>
    <row r="7" spans="1:35" s="188" customFormat="1" ht="16.5" customHeight="1">
      <c r="A7" s="232"/>
      <c r="B7" s="2492" t="s">
        <v>37</v>
      </c>
      <c r="C7" s="2493"/>
      <c r="D7" s="2493"/>
      <c r="E7" s="2493"/>
      <c r="F7" s="2493"/>
      <c r="G7" s="2493"/>
      <c r="H7" s="2493"/>
      <c r="I7" s="2493"/>
      <c r="J7" s="2493"/>
      <c r="K7" s="2493"/>
      <c r="L7" s="2493"/>
      <c r="M7" s="2493"/>
      <c r="N7" s="2493"/>
      <c r="O7" s="2493"/>
      <c r="P7" s="2504"/>
      <c r="Q7" s="2502"/>
      <c r="R7" s="701"/>
      <c r="S7" s="279"/>
      <c r="T7" s="279"/>
      <c r="U7" s="279"/>
      <c r="V7" s="279"/>
      <c r="W7" s="279"/>
      <c r="X7" s="279"/>
      <c r="Y7" s="279"/>
      <c r="Z7" s="2506"/>
      <c r="AA7" s="279"/>
      <c r="AB7" s="702"/>
      <c r="AC7" s="2491"/>
      <c r="AD7" s="232"/>
      <c r="AE7" s="280"/>
      <c r="AI7" s="1207"/>
    </row>
    <row r="8" spans="1:35" ht="17.25" customHeight="1">
      <c r="A8" s="197"/>
      <c r="B8" s="2494" t="s">
        <v>208</v>
      </c>
      <c r="C8" s="2495"/>
      <c r="D8" s="2495"/>
      <c r="E8" s="2495"/>
      <c r="F8" s="2495"/>
      <c r="G8" s="2495"/>
      <c r="H8" s="2495"/>
      <c r="I8" s="2495"/>
      <c r="J8" s="2495"/>
      <c r="K8" s="2495"/>
      <c r="L8" s="2495"/>
      <c r="M8" s="2495"/>
      <c r="N8" s="2495"/>
      <c r="O8" s="2495"/>
      <c r="P8" s="2495"/>
      <c r="Q8" s="703"/>
      <c r="R8" s="701"/>
      <c r="S8" s="279"/>
      <c r="T8" s="279"/>
      <c r="U8" s="279"/>
      <c r="V8" s="279"/>
      <c r="W8" s="279"/>
      <c r="X8" s="279"/>
      <c r="Y8" s="702"/>
      <c r="Z8" s="2506"/>
      <c r="AA8" s="279"/>
      <c r="AB8" s="702"/>
      <c r="AC8" s="2491"/>
      <c r="AD8" s="197"/>
    </row>
    <row r="9" spans="1:35">
      <c r="A9" s="197"/>
      <c r="B9" s="1834"/>
      <c r="C9" s="1835"/>
      <c r="D9" s="1835"/>
      <c r="E9" s="1835"/>
      <c r="F9" s="1835"/>
      <c r="G9" s="1835"/>
      <c r="H9" s="1835"/>
      <c r="I9" s="1835"/>
      <c r="J9" s="208"/>
      <c r="K9" s="208"/>
      <c r="L9" s="208"/>
      <c r="M9" s="208"/>
      <c r="N9" s="208"/>
      <c r="O9" s="208"/>
      <c r="P9" s="2496"/>
      <c r="Q9" s="2496"/>
      <c r="R9" s="208"/>
      <c r="S9" s="208"/>
      <c r="T9" s="208"/>
      <c r="U9" s="208"/>
      <c r="V9" s="208"/>
      <c r="W9" s="208"/>
      <c r="X9" s="208"/>
      <c r="Y9" s="208"/>
      <c r="Z9" s="2474"/>
      <c r="AA9" s="208"/>
      <c r="AB9" s="208"/>
      <c r="AC9" s="2477"/>
      <c r="AD9" s="197"/>
    </row>
    <row r="10" spans="1:35" ht="15">
      <c r="A10" s="197"/>
      <c r="B10" s="286" t="s">
        <v>1</v>
      </c>
      <c r="C10" s="186"/>
      <c r="D10" s="283"/>
      <c r="E10" s="283"/>
      <c r="F10" s="283"/>
      <c r="G10" s="283"/>
      <c r="H10" s="283"/>
      <c r="I10" s="283"/>
      <c r="J10" s="208"/>
      <c r="K10" s="208"/>
      <c r="L10" s="208"/>
      <c r="M10" s="208"/>
      <c r="N10" s="208"/>
      <c r="O10" s="208"/>
      <c r="P10" s="2496"/>
      <c r="Q10" s="2496"/>
      <c r="R10" s="208"/>
      <c r="S10" s="208"/>
      <c r="T10" s="208"/>
      <c r="U10" s="208"/>
      <c r="V10" s="208"/>
      <c r="W10" s="208"/>
      <c r="X10" s="208"/>
      <c r="Y10" s="208"/>
      <c r="Z10" s="2475"/>
      <c r="AA10" s="208"/>
      <c r="AB10" s="208"/>
      <c r="AC10" s="2478"/>
      <c r="AD10" s="197"/>
    </row>
    <row r="11" spans="1:35" ht="23.1" customHeight="1">
      <c r="A11" s="197"/>
      <c r="B11" s="286" t="s">
        <v>1195</v>
      </c>
      <c r="C11" s="186"/>
      <c r="D11" s="283"/>
      <c r="E11" s="186"/>
      <c r="F11" s="283"/>
      <c r="G11" s="283"/>
      <c r="H11" s="283"/>
      <c r="I11" s="283"/>
      <c r="J11" s="208"/>
      <c r="K11" s="208"/>
      <c r="L11" s="208"/>
      <c r="M11" s="208"/>
      <c r="N11" s="208"/>
      <c r="O11" s="208"/>
      <c r="P11" s="2496"/>
      <c r="Q11" s="2496"/>
      <c r="R11" s="208"/>
      <c r="S11" s="208"/>
      <c r="T11" s="208"/>
      <c r="U11" s="208"/>
      <c r="V11" s="208"/>
      <c r="W11" s="208"/>
      <c r="X11" s="208"/>
      <c r="Y11" s="208"/>
      <c r="Z11" s="2476"/>
      <c r="AA11" s="208"/>
      <c r="AB11" s="208"/>
      <c r="AC11" s="2479"/>
      <c r="AD11" s="197"/>
    </row>
    <row r="12" spans="1:35" ht="23.1" customHeight="1">
      <c r="A12" s="197"/>
      <c r="B12" s="1445" t="s">
        <v>1203</v>
      </c>
      <c r="C12" s="1891"/>
      <c r="D12" s="1207" t="s">
        <v>255</v>
      </c>
      <c r="E12" s="756" t="s">
        <v>1206</v>
      </c>
      <c r="F12" s="186"/>
      <c r="G12" s="756"/>
      <c r="H12" s="756"/>
      <c r="I12" s="756"/>
      <c r="J12" s="756"/>
      <c r="K12" s="756"/>
      <c r="L12" s="756"/>
      <c r="M12" s="756"/>
      <c r="N12" s="756"/>
      <c r="O12" s="208"/>
      <c r="P12" s="810">
        <f>'Topic 3A'!L10/100</f>
        <v>0.6</v>
      </c>
      <c r="Q12" s="922">
        <f>'Topic 3A'!M10/100</f>
        <v>0.6</v>
      </c>
      <c r="R12" s="312"/>
      <c r="S12" s="312"/>
      <c r="T12" s="312"/>
      <c r="U12" s="312"/>
      <c r="V12" s="312"/>
      <c r="W12" s="312"/>
      <c r="X12" s="312"/>
      <c r="Y12" s="312"/>
      <c r="Z12" s="923">
        <f>'Topic 3A'!V10/100</f>
        <v>0.6</v>
      </c>
      <c r="AA12" s="312"/>
      <c r="AB12" s="312"/>
      <c r="AC12" s="924">
        <f>'Topic 3A'!Y10/100</f>
        <v>0.4</v>
      </c>
      <c r="AD12" s="197"/>
    </row>
    <row r="13" spans="1:35" s="277" customFormat="1" ht="23.1" customHeight="1">
      <c r="A13" s="197"/>
      <c r="B13" s="1445" t="s">
        <v>1208</v>
      </c>
      <c r="C13" s="1891"/>
      <c r="D13" s="1207" t="s">
        <v>255</v>
      </c>
      <c r="E13" s="756" t="s">
        <v>1204</v>
      </c>
      <c r="F13" s="186"/>
      <c r="G13" s="756"/>
      <c r="H13" s="756"/>
      <c r="I13" s="756"/>
      <c r="J13" s="756"/>
      <c r="K13" s="756"/>
      <c r="L13" s="756"/>
      <c r="M13" s="756"/>
      <c r="N13" s="756"/>
      <c r="O13" s="208"/>
      <c r="P13" s="810">
        <f>'Topic 3A'!L11/100</f>
        <v>0.6</v>
      </c>
      <c r="Q13" s="922">
        <f>'Topic 3A'!M11/100</f>
        <v>0.6</v>
      </c>
      <c r="R13" s="312"/>
      <c r="S13" s="312"/>
      <c r="T13" s="312"/>
      <c r="U13" s="312"/>
      <c r="V13" s="312"/>
      <c r="W13" s="312"/>
      <c r="X13" s="312"/>
      <c r="Y13" s="312"/>
      <c r="Z13" s="923">
        <f>'Topic 3A'!V11/100</f>
        <v>0.6</v>
      </c>
      <c r="AA13" s="312"/>
      <c r="AB13" s="312"/>
      <c r="AC13" s="924">
        <f>'Topic 3A'!Y11/100</f>
        <v>0.4</v>
      </c>
      <c r="AD13" s="197"/>
    </row>
    <row r="14" spans="1:35" s="277" customFormat="1" ht="23.1" customHeight="1">
      <c r="A14" s="197"/>
      <c r="B14" s="1445" t="s">
        <v>1209</v>
      </c>
      <c r="C14" s="1891"/>
      <c r="D14" s="1207" t="s">
        <v>255</v>
      </c>
      <c r="E14" s="756" t="s">
        <v>1205</v>
      </c>
      <c r="F14" s="186"/>
      <c r="G14" s="756"/>
      <c r="H14" s="756"/>
      <c r="I14" s="756"/>
      <c r="J14" s="756"/>
      <c r="K14" s="756"/>
      <c r="L14" s="756"/>
      <c r="M14" s="756"/>
      <c r="N14" s="756"/>
      <c r="O14" s="208"/>
      <c r="P14" s="810">
        <f>'Topic 3A'!L19/100</f>
        <v>0.6</v>
      </c>
      <c r="Q14" s="922">
        <f>'Topic 3A'!M19/100</f>
        <v>0.6</v>
      </c>
      <c r="R14" s="312"/>
      <c r="S14" s="312"/>
      <c r="T14" s="312"/>
      <c r="U14" s="312"/>
      <c r="V14" s="312"/>
      <c r="W14" s="312"/>
      <c r="X14" s="312"/>
      <c r="Y14" s="312"/>
      <c r="Z14" s="923">
        <f>'Topic 3A'!V19/100</f>
        <v>0.6</v>
      </c>
      <c r="AA14" s="312"/>
      <c r="AB14" s="312"/>
      <c r="AC14" s="924">
        <f>'Topic 3A'!Y19/100</f>
        <v>0.4</v>
      </c>
      <c r="AD14" s="197"/>
    </row>
    <row r="15" spans="1:35" s="277" customFormat="1" ht="23.1" customHeight="1">
      <c r="A15" s="197"/>
      <c r="B15" s="1445" t="s">
        <v>1210</v>
      </c>
      <c r="C15" s="1891"/>
      <c r="D15" s="1207" t="s">
        <v>255</v>
      </c>
      <c r="E15" s="756" t="s">
        <v>1207</v>
      </c>
      <c r="F15" s="186"/>
      <c r="G15" s="756"/>
      <c r="H15" s="756"/>
      <c r="I15" s="756"/>
      <c r="J15" s="756"/>
      <c r="K15" s="756"/>
      <c r="L15" s="756"/>
      <c r="M15" s="756"/>
      <c r="N15" s="756"/>
      <c r="O15" s="208"/>
      <c r="P15" s="810">
        <f>'Topic 3A'!L33/100</f>
        <v>0.6</v>
      </c>
      <c r="Q15" s="922">
        <f>'Topic 3A'!M33/100</f>
        <v>0.6</v>
      </c>
      <c r="R15" s="312"/>
      <c r="S15" s="312"/>
      <c r="T15" s="312"/>
      <c r="U15" s="312"/>
      <c r="V15" s="312"/>
      <c r="W15" s="312"/>
      <c r="X15" s="312"/>
      <c r="Y15" s="312"/>
      <c r="Z15" s="923">
        <f>'Topic 3A'!V33/100</f>
        <v>0.6</v>
      </c>
      <c r="AA15" s="312"/>
      <c r="AB15" s="312"/>
      <c r="AC15" s="924">
        <f>'Topic 3A'!Y33/100</f>
        <v>0.4</v>
      </c>
      <c r="AD15" s="197"/>
    </row>
    <row r="16" spans="1:35" ht="23.1" customHeight="1">
      <c r="A16" s="197"/>
      <c r="B16" s="1830" t="s">
        <v>1196</v>
      </c>
      <c r="C16" s="1077"/>
      <c r="D16" s="1891"/>
      <c r="E16" s="1207"/>
      <c r="F16" s="1892"/>
      <c r="G16" s="1892"/>
      <c r="H16" s="1892"/>
      <c r="I16" s="1892"/>
      <c r="J16" s="756"/>
      <c r="K16" s="756"/>
      <c r="L16" s="756"/>
      <c r="M16" s="756"/>
      <c r="N16" s="756"/>
      <c r="O16" s="208"/>
      <c r="P16" s="1893"/>
      <c r="Q16" s="1893"/>
      <c r="R16" s="312"/>
      <c r="S16" s="312"/>
      <c r="T16" s="312"/>
      <c r="U16" s="312"/>
      <c r="V16" s="312"/>
      <c r="W16" s="312"/>
      <c r="X16" s="312"/>
      <c r="Y16" s="312"/>
      <c r="Z16" s="1860"/>
      <c r="AA16" s="312"/>
      <c r="AB16" s="312"/>
      <c r="AC16" s="1863"/>
      <c r="AD16" s="197"/>
    </row>
    <row r="17" spans="1:30" s="277" customFormat="1" ht="23.1" customHeight="1">
      <c r="A17" s="197"/>
      <c r="B17" s="1445" t="s">
        <v>1203</v>
      </c>
      <c r="C17" s="1891"/>
      <c r="D17" s="1207" t="s">
        <v>255</v>
      </c>
      <c r="E17" s="756" t="s">
        <v>1206</v>
      </c>
      <c r="F17" s="186"/>
      <c r="G17" s="756"/>
      <c r="H17" s="756"/>
      <c r="I17" s="756"/>
      <c r="J17" s="756"/>
      <c r="K17" s="756"/>
      <c r="L17" s="756"/>
      <c r="M17" s="756"/>
      <c r="N17" s="756"/>
      <c r="O17" s="208"/>
      <c r="P17" s="810">
        <f>'Topic 3A'!L48/100</f>
        <v>0.6</v>
      </c>
      <c r="Q17" s="922">
        <f>'Topic 3A'!M48/100</f>
        <v>0.6</v>
      </c>
      <c r="R17" s="312"/>
      <c r="S17" s="312" t="s">
        <v>1</v>
      </c>
      <c r="T17" s="312"/>
      <c r="U17" s="312"/>
      <c r="V17" s="312"/>
      <c r="W17" s="312"/>
      <c r="X17" s="312"/>
      <c r="Y17" s="312"/>
      <c r="Z17" s="1858">
        <f>'Topic 3A'!V48/100</f>
        <v>0.6</v>
      </c>
      <c r="AA17" s="312"/>
      <c r="AB17" s="312"/>
      <c r="AC17" s="1859">
        <f>'Topic 3A'!Y48/100</f>
        <v>0.4</v>
      </c>
      <c r="AD17" s="197"/>
    </row>
    <row r="18" spans="1:30" s="277" customFormat="1" ht="23.1" customHeight="1">
      <c r="A18" s="197"/>
      <c r="B18" s="1445" t="s">
        <v>1208</v>
      </c>
      <c r="C18" s="1891"/>
      <c r="D18" s="1207" t="s">
        <v>255</v>
      </c>
      <c r="E18" s="756" t="s">
        <v>1204</v>
      </c>
      <c r="F18" s="186"/>
      <c r="G18" s="756"/>
      <c r="H18" s="756"/>
      <c r="I18" s="756"/>
      <c r="J18" s="756"/>
      <c r="K18" s="756"/>
      <c r="L18" s="756"/>
      <c r="M18" s="756"/>
      <c r="N18" s="756"/>
      <c r="O18" s="208"/>
      <c r="P18" s="810">
        <f>'Topic 3A'!L49/100</f>
        <v>0.6</v>
      </c>
      <c r="Q18" s="922">
        <f>'Topic 3A'!M49/100</f>
        <v>0.6</v>
      </c>
      <c r="R18" s="312"/>
      <c r="S18" s="312"/>
      <c r="T18" s="312"/>
      <c r="U18" s="312"/>
      <c r="V18" s="312"/>
      <c r="W18" s="312"/>
      <c r="X18" s="312"/>
      <c r="Y18" s="312"/>
      <c r="Z18" s="1858">
        <f>'Topic 3A'!V49/100</f>
        <v>0.6</v>
      </c>
      <c r="AA18" s="312"/>
      <c r="AB18" s="312"/>
      <c r="AC18" s="1859">
        <f>'Topic 3A'!Y49/100</f>
        <v>0.4</v>
      </c>
      <c r="AD18" s="197"/>
    </row>
    <row r="19" spans="1:30" s="277" customFormat="1" ht="23.1" customHeight="1">
      <c r="A19" s="197"/>
      <c r="B19" s="1445" t="s">
        <v>1209</v>
      </c>
      <c r="C19" s="1891"/>
      <c r="D19" s="1207" t="s">
        <v>255</v>
      </c>
      <c r="E19" s="756" t="s">
        <v>1205</v>
      </c>
      <c r="F19" s="186"/>
      <c r="G19" s="756"/>
      <c r="H19" s="756"/>
      <c r="I19" s="756"/>
      <c r="J19" s="756"/>
      <c r="K19" s="756"/>
      <c r="L19" s="756"/>
      <c r="M19" s="756"/>
      <c r="N19" s="756"/>
      <c r="O19" s="208"/>
      <c r="P19" s="810">
        <f>'Topic 3A'!L55/100</f>
        <v>0.6</v>
      </c>
      <c r="Q19" s="922">
        <f>'Topic 3A'!M55/100</f>
        <v>0.6</v>
      </c>
      <c r="R19" s="312"/>
      <c r="S19" s="312"/>
      <c r="T19" s="312"/>
      <c r="U19" s="312"/>
      <c r="V19" s="312"/>
      <c r="W19" s="312"/>
      <c r="X19" s="312"/>
      <c r="Y19" s="312"/>
      <c r="Z19" s="1858">
        <f>'Topic 3A'!V55/100</f>
        <v>0.6</v>
      </c>
      <c r="AA19" s="312"/>
      <c r="AB19" s="312"/>
      <c r="AC19" s="1859">
        <f>'Topic 3A'!Y55/100</f>
        <v>0.4</v>
      </c>
      <c r="AD19" s="197"/>
    </row>
    <row r="20" spans="1:30" s="277" customFormat="1" ht="23.1" customHeight="1">
      <c r="A20" s="197"/>
      <c r="B20" s="1445" t="s">
        <v>1210</v>
      </c>
      <c r="C20" s="1891"/>
      <c r="D20" s="1207" t="s">
        <v>255</v>
      </c>
      <c r="E20" s="756" t="s">
        <v>1207</v>
      </c>
      <c r="F20" s="186"/>
      <c r="G20" s="756"/>
      <c r="H20" s="756"/>
      <c r="I20" s="756"/>
      <c r="J20" s="756"/>
      <c r="K20" s="756"/>
      <c r="L20" s="756"/>
      <c r="M20" s="756"/>
      <c r="N20" s="756"/>
      <c r="O20" s="208"/>
      <c r="P20" s="810">
        <f>'Topic 3A'!L65/100</f>
        <v>0.6</v>
      </c>
      <c r="Q20" s="922">
        <f>'Topic 3A'!M65/100</f>
        <v>0.6</v>
      </c>
      <c r="R20" s="312"/>
      <c r="S20" s="312"/>
      <c r="T20" s="312"/>
      <c r="U20" s="312"/>
      <c r="V20" s="312"/>
      <c r="W20" s="312"/>
      <c r="X20" s="312"/>
      <c r="Y20" s="312"/>
      <c r="Z20" s="1858">
        <f>'Topic 3A'!V65/100</f>
        <v>0.6</v>
      </c>
      <c r="AA20" s="312"/>
      <c r="AB20" s="312"/>
      <c r="AC20" s="1859">
        <f>'Topic 3A'!Y65/100</f>
        <v>0.4</v>
      </c>
      <c r="AD20" s="197"/>
    </row>
    <row r="21" spans="1:30" ht="23.1" customHeight="1">
      <c r="A21" s="197"/>
      <c r="B21" s="2507" t="s">
        <v>397</v>
      </c>
      <c r="C21" s="2508"/>
      <c r="D21" s="2508"/>
      <c r="E21" s="2508"/>
      <c r="F21" s="2508"/>
      <c r="G21" s="2508"/>
      <c r="H21" s="2508"/>
      <c r="I21" s="2508"/>
      <c r="J21" s="2508"/>
      <c r="K21" s="2508"/>
      <c r="L21" s="2508"/>
      <c r="M21" s="2508"/>
      <c r="N21" s="2508"/>
      <c r="O21" s="208"/>
      <c r="P21" s="810">
        <f>'Topic 3B'!L38</f>
        <v>0.6</v>
      </c>
      <c r="Q21" s="922">
        <f>'Topic 3B'!M38</f>
        <v>0.6</v>
      </c>
      <c r="R21" s="208"/>
      <c r="S21" s="208"/>
      <c r="T21" s="208"/>
      <c r="U21" s="208"/>
      <c r="V21" s="208"/>
      <c r="W21" s="208"/>
      <c r="X21" s="208"/>
      <c r="Y21" s="208"/>
      <c r="Z21" s="923">
        <f>'Topic 3B'!V38</f>
        <v>0.6</v>
      </c>
      <c r="AA21" s="208"/>
      <c r="AB21" s="208"/>
      <c r="AC21" s="924">
        <f>'Topic 3B'!Y38</f>
        <v>0.4</v>
      </c>
      <c r="AD21" s="197"/>
    </row>
    <row r="22" spans="1:30" ht="23.1" customHeight="1">
      <c r="A22" s="197"/>
      <c r="B22" s="285"/>
      <c r="C22" s="186"/>
      <c r="D22" s="283"/>
      <c r="E22" s="186"/>
      <c r="F22" s="283"/>
      <c r="G22" s="283"/>
      <c r="H22" s="283"/>
      <c r="I22" s="283"/>
      <c r="J22" s="288"/>
      <c r="K22" s="208"/>
      <c r="L22" s="208"/>
      <c r="M22" s="208"/>
      <c r="N22" s="208"/>
      <c r="O22" s="208"/>
      <c r="P22" s="245"/>
      <c r="Q22" s="248"/>
      <c r="R22" s="186"/>
      <c r="S22" s="208"/>
      <c r="T22" s="289"/>
      <c r="U22" s="290" t="s">
        <v>109</v>
      </c>
      <c r="V22" s="291"/>
      <c r="W22" s="291"/>
      <c r="X22" s="291"/>
      <c r="Y22" s="291"/>
      <c r="Z22" s="291"/>
      <c r="AA22" s="291"/>
      <c r="AB22" s="291"/>
      <c r="AC22" s="292"/>
      <c r="AD22" s="197"/>
    </row>
    <row r="23" spans="1:30" ht="23.1" customHeight="1">
      <c r="A23" s="197"/>
      <c r="B23" s="285"/>
      <c r="C23" s="293"/>
      <c r="D23" s="283"/>
      <c r="E23" s="283"/>
      <c r="F23" s="283"/>
      <c r="G23" s="186"/>
      <c r="H23" s="283"/>
      <c r="I23" s="283"/>
      <c r="J23" s="208"/>
      <c r="K23" s="208"/>
      <c r="L23" s="208"/>
      <c r="M23" s="208"/>
      <c r="N23" s="208"/>
      <c r="O23" s="208"/>
      <c r="P23" s="245"/>
      <c r="Q23" s="248"/>
      <c r="R23" s="208"/>
      <c r="S23" s="208"/>
      <c r="T23" s="208"/>
      <c r="U23" s="208"/>
      <c r="V23" s="294" t="s">
        <v>110</v>
      </c>
      <c r="W23" s="295"/>
      <c r="X23" s="295"/>
      <c r="Y23" s="296"/>
      <c r="Z23" s="1868">
        <f>AVERAGE(Z12:Z21)</f>
        <v>0.6</v>
      </c>
      <c r="AA23" s="208"/>
      <c r="AB23" s="208"/>
      <c r="AC23" s="297"/>
      <c r="AD23" s="197"/>
    </row>
    <row r="24" spans="1:30" ht="23.1" customHeight="1">
      <c r="A24" s="197"/>
      <c r="B24" s="285"/>
      <c r="C24" s="293"/>
      <c r="D24" s="283"/>
      <c r="E24" s="283"/>
      <c r="F24" s="283"/>
      <c r="G24" s="283"/>
      <c r="H24" s="283"/>
      <c r="I24" s="283"/>
      <c r="J24" s="208"/>
      <c r="K24" s="208"/>
      <c r="L24" s="208"/>
      <c r="M24" s="208"/>
      <c r="N24" s="208"/>
      <c r="O24" s="208"/>
      <c r="P24" s="245"/>
      <c r="Q24" s="248"/>
      <c r="R24" s="208"/>
      <c r="S24" s="208"/>
      <c r="T24" s="208"/>
      <c r="U24" s="208"/>
      <c r="V24" s="208"/>
      <c r="W24" s="208"/>
      <c r="X24" s="208"/>
      <c r="Y24" s="208"/>
      <c r="Z24" s="298" t="s">
        <v>69</v>
      </c>
      <c r="AA24" s="299"/>
      <c r="AB24" s="300"/>
      <c r="AC24" s="807">
        <f>AVERAGE(AC12:AC21)</f>
        <v>0.39999999999999997</v>
      </c>
      <c r="AD24" s="197"/>
    </row>
    <row r="25" spans="1:30" ht="23.1" customHeight="1">
      <c r="A25" s="197"/>
      <c r="B25" s="285"/>
      <c r="C25" s="293"/>
      <c r="D25" s="283"/>
      <c r="E25" s="283"/>
      <c r="F25" s="283"/>
      <c r="G25" s="283"/>
      <c r="H25" s="283"/>
      <c r="I25" s="283"/>
      <c r="J25" s="208"/>
      <c r="K25" s="208"/>
      <c r="L25" s="208"/>
      <c r="M25" s="208"/>
      <c r="N25" s="208"/>
      <c r="O25" s="208"/>
      <c r="P25" s="245"/>
      <c r="Q25" s="248"/>
      <c r="R25" s="208"/>
      <c r="S25" s="208"/>
      <c r="T25" s="208"/>
      <c r="U25" s="208"/>
      <c r="V25" s="208"/>
      <c r="W25" s="208"/>
      <c r="X25" s="208"/>
      <c r="Y25" s="208"/>
      <c r="Z25" s="208"/>
      <c r="AA25" s="208"/>
      <c r="AB25" s="208"/>
      <c r="AC25" s="297"/>
      <c r="AD25" s="197"/>
    </row>
    <row r="26" spans="1:30" ht="23.1" customHeight="1">
      <c r="A26" s="197"/>
      <c r="B26" s="285"/>
      <c r="C26" s="293"/>
      <c r="D26" s="283"/>
      <c r="E26" s="283"/>
      <c r="F26" s="283"/>
      <c r="G26" s="283"/>
      <c r="H26" s="186"/>
      <c r="I26" s="186"/>
      <c r="J26" s="186"/>
      <c r="K26" s="288"/>
      <c r="L26" s="208"/>
      <c r="M26" s="208"/>
      <c r="N26" s="208"/>
      <c r="O26" s="208"/>
      <c r="P26" s="245"/>
      <c r="Q26" s="248"/>
      <c r="R26" s="248"/>
      <c r="S26" s="302"/>
      <c r="T26" s="248"/>
      <c r="U26" s="303" t="s">
        <v>65</v>
      </c>
      <c r="V26" s="1831"/>
      <c r="W26" s="1831"/>
      <c r="X26" s="1831"/>
      <c r="Y26" s="1831"/>
      <c r="Z26" s="1831"/>
      <c r="AA26" s="1831"/>
      <c r="AB26" s="305"/>
      <c r="AC26" s="807">
        <f>AVERAGE(Q12:Q21)</f>
        <v>0.6</v>
      </c>
      <c r="AD26" s="197"/>
    </row>
    <row r="27" spans="1:30" ht="23.1" customHeight="1">
      <c r="A27" s="197"/>
      <c r="B27" s="2480" t="s">
        <v>963</v>
      </c>
      <c r="C27" s="2481"/>
      <c r="D27" s="2481"/>
      <c r="E27" s="2481"/>
      <c r="F27" s="283"/>
      <c r="G27" s="283" t="s">
        <v>1</v>
      </c>
      <c r="H27" s="186"/>
      <c r="I27" s="186"/>
      <c r="J27" s="186"/>
      <c r="K27" s="186"/>
      <c r="L27" s="186"/>
      <c r="M27" s="186"/>
      <c r="N27" s="186"/>
      <c r="O27" s="186"/>
      <c r="P27" s="245"/>
      <c r="Q27" s="245"/>
      <c r="R27" s="245"/>
      <c r="S27" s="245"/>
      <c r="T27" s="245"/>
      <c r="U27" s="1773" t="s">
        <v>64</v>
      </c>
      <c r="V27" s="1774"/>
      <c r="W27" s="1774"/>
      <c r="X27" s="1774"/>
      <c r="Y27" s="1774"/>
      <c r="Z27" s="1774"/>
      <c r="AA27" s="1774"/>
      <c r="AB27" s="1775"/>
      <c r="AC27" s="1869">
        <f>AVERAGE(P12:P21)</f>
        <v>0.6</v>
      </c>
      <c r="AD27" s="197"/>
    </row>
    <row r="28" spans="1:30" ht="23.1" customHeight="1">
      <c r="A28" s="197"/>
      <c r="B28" s="2482"/>
      <c r="C28" s="2483"/>
      <c r="D28" s="2483"/>
      <c r="E28" s="2483"/>
      <c r="F28" s="2483"/>
      <c r="G28" s="2483"/>
      <c r="H28" s="2483"/>
      <c r="I28" s="2483"/>
      <c r="J28" s="2483"/>
      <c r="K28" s="2483"/>
      <c r="L28" s="2483"/>
      <c r="M28" s="2483"/>
      <c r="N28" s="2483"/>
      <c r="O28" s="2483"/>
      <c r="P28" s="2483"/>
      <c r="Q28" s="2483"/>
      <c r="R28" s="2483"/>
      <c r="S28" s="2483"/>
      <c r="T28" s="2483"/>
      <c r="U28" s="2483"/>
      <c r="V28" s="2483"/>
      <c r="W28" s="2483"/>
      <c r="X28" s="2483"/>
      <c r="Y28" s="2483"/>
      <c r="Z28" s="2483"/>
      <c r="AA28" s="2483"/>
      <c r="AB28" s="2483"/>
      <c r="AC28" s="2484"/>
      <c r="AD28" s="197"/>
    </row>
    <row r="29" spans="1:30" ht="23.1" customHeight="1">
      <c r="A29" s="197"/>
      <c r="B29" s="2485"/>
      <c r="C29" s="2061"/>
      <c r="D29" s="2061"/>
      <c r="E29" s="2061"/>
      <c r="F29" s="2061"/>
      <c r="G29" s="2061"/>
      <c r="H29" s="2061"/>
      <c r="I29" s="2061"/>
      <c r="J29" s="2061"/>
      <c r="K29" s="2061"/>
      <c r="L29" s="2061"/>
      <c r="M29" s="2061"/>
      <c r="N29" s="2061"/>
      <c r="O29" s="2061"/>
      <c r="P29" s="2061"/>
      <c r="Q29" s="2061"/>
      <c r="R29" s="2061"/>
      <c r="S29" s="2061"/>
      <c r="T29" s="2061"/>
      <c r="U29" s="2061"/>
      <c r="V29" s="2061"/>
      <c r="W29" s="2061"/>
      <c r="X29" s="2061"/>
      <c r="Y29" s="2061"/>
      <c r="Z29" s="2061"/>
      <c r="AA29" s="2061"/>
      <c r="AB29" s="2061"/>
      <c r="AC29" s="2486"/>
      <c r="AD29" s="197"/>
    </row>
    <row r="30" spans="1:30" s="277" customFormat="1" ht="23.1" customHeight="1">
      <c r="A30" s="197"/>
      <c r="B30" s="2485"/>
      <c r="C30" s="2061"/>
      <c r="D30" s="2061"/>
      <c r="E30" s="2061"/>
      <c r="F30" s="2061"/>
      <c r="G30" s="2061"/>
      <c r="H30" s="2061"/>
      <c r="I30" s="2061"/>
      <c r="J30" s="2061"/>
      <c r="K30" s="2061"/>
      <c r="L30" s="2061"/>
      <c r="M30" s="2061"/>
      <c r="N30" s="2061"/>
      <c r="O30" s="2061"/>
      <c r="P30" s="2061"/>
      <c r="Q30" s="2061"/>
      <c r="R30" s="2061"/>
      <c r="S30" s="2061"/>
      <c r="T30" s="2061"/>
      <c r="U30" s="2061"/>
      <c r="V30" s="2061"/>
      <c r="W30" s="2061"/>
      <c r="X30" s="2061"/>
      <c r="Y30" s="2061"/>
      <c r="Z30" s="2061"/>
      <c r="AA30" s="2061"/>
      <c r="AB30" s="2061"/>
      <c r="AC30" s="2486"/>
      <c r="AD30" s="197"/>
    </row>
    <row r="31" spans="1:30" s="277" customFormat="1" ht="15" customHeight="1">
      <c r="A31" s="197"/>
      <c r="B31" s="2485"/>
      <c r="C31" s="2061"/>
      <c r="D31" s="2061"/>
      <c r="E31" s="2061"/>
      <c r="F31" s="2061"/>
      <c r="G31" s="2061"/>
      <c r="H31" s="2061"/>
      <c r="I31" s="2061"/>
      <c r="J31" s="2061"/>
      <c r="K31" s="2061"/>
      <c r="L31" s="2061"/>
      <c r="M31" s="2061"/>
      <c r="N31" s="2061"/>
      <c r="O31" s="2061"/>
      <c r="P31" s="2061"/>
      <c r="Q31" s="2061"/>
      <c r="R31" s="2061"/>
      <c r="S31" s="2061"/>
      <c r="T31" s="2061"/>
      <c r="U31" s="2061"/>
      <c r="V31" s="2061"/>
      <c r="W31" s="2061"/>
      <c r="X31" s="2061"/>
      <c r="Y31" s="2061"/>
      <c r="Z31" s="2061"/>
      <c r="AA31" s="2061"/>
      <c r="AB31" s="2061"/>
      <c r="AC31" s="2486"/>
      <c r="AD31" s="197"/>
    </row>
    <row r="32" spans="1:30" s="277" customFormat="1" ht="15" customHeight="1">
      <c r="A32" s="197"/>
      <c r="B32" s="2485"/>
      <c r="C32" s="2061"/>
      <c r="D32" s="2061"/>
      <c r="E32" s="2061"/>
      <c r="F32" s="2061"/>
      <c r="G32" s="2061"/>
      <c r="H32" s="2061"/>
      <c r="I32" s="2061"/>
      <c r="J32" s="2061"/>
      <c r="K32" s="2061"/>
      <c r="L32" s="2061"/>
      <c r="M32" s="2061"/>
      <c r="N32" s="2061"/>
      <c r="O32" s="2061"/>
      <c r="P32" s="2061"/>
      <c r="Q32" s="2061"/>
      <c r="R32" s="2061"/>
      <c r="S32" s="2061"/>
      <c r="T32" s="2061"/>
      <c r="U32" s="2061"/>
      <c r="V32" s="2061"/>
      <c r="W32" s="2061"/>
      <c r="X32" s="2061"/>
      <c r="Y32" s="2061"/>
      <c r="Z32" s="2061"/>
      <c r="AA32" s="2061"/>
      <c r="AB32" s="2061"/>
      <c r="AC32" s="2486"/>
      <c r="AD32" s="197"/>
    </row>
    <row r="33" spans="1:30" s="277" customFormat="1" ht="15" customHeight="1">
      <c r="A33" s="197"/>
      <c r="B33" s="2485"/>
      <c r="C33" s="2061"/>
      <c r="D33" s="2061"/>
      <c r="E33" s="2061"/>
      <c r="F33" s="2061"/>
      <c r="G33" s="2061"/>
      <c r="H33" s="2061"/>
      <c r="I33" s="2061"/>
      <c r="J33" s="2061"/>
      <c r="K33" s="2061"/>
      <c r="L33" s="2061"/>
      <c r="M33" s="2061"/>
      <c r="N33" s="2061"/>
      <c r="O33" s="2061"/>
      <c r="P33" s="2061"/>
      <c r="Q33" s="2061"/>
      <c r="R33" s="2061"/>
      <c r="S33" s="2061"/>
      <c r="T33" s="2061"/>
      <c r="U33" s="2061"/>
      <c r="V33" s="2061"/>
      <c r="W33" s="2061"/>
      <c r="X33" s="2061"/>
      <c r="Y33" s="2061"/>
      <c r="Z33" s="2061"/>
      <c r="AA33" s="2061"/>
      <c r="AB33" s="2061"/>
      <c r="AC33" s="2486"/>
      <c r="AD33" s="197"/>
    </row>
    <row r="34" spans="1:30" s="277" customFormat="1" ht="15" customHeight="1">
      <c r="A34" s="197"/>
      <c r="B34" s="2485"/>
      <c r="C34" s="2061"/>
      <c r="D34" s="2061"/>
      <c r="E34" s="2061"/>
      <c r="F34" s="2061"/>
      <c r="G34" s="2061"/>
      <c r="H34" s="2061"/>
      <c r="I34" s="2061"/>
      <c r="J34" s="2061"/>
      <c r="K34" s="2061"/>
      <c r="L34" s="2061"/>
      <c r="M34" s="2061"/>
      <c r="N34" s="2061"/>
      <c r="O34" s="2061"/>
      <c r="P34" s="2061"/>
      <c r="Q34" s="2061"/>
      <c r="R34" s="2061"/>
      <c r="S34" s="2061"/>
      <c r="T34" s="2061"/>
      <c r="U34" s="2061"/>
      <c r="V34" s="2061"/>
      <c r="W34" s="2061"/>
      <c r="X34" s="2061"/>
      <c r="Y34" s="2061"/>
      <c r="Z34" s="2061"/>
      <c r="AA34" s="2061"/>
      <c r="AB34" s="2061"/>
      <c r="AC34" s="2486"/>
      <c r="AD34" s="197"/>
    </row>
    <row r="35" spans="1:30" s="277" customFormat="1" ht="15" customHeight="1">
      <c r="A35" s="197"/>
      <c r="B35" s="2485"/>
      <c r="C35" s="2061"/>
      <c r="D35" s="2061"/>
      <c r="E35" s="2061"/>
      <c r="F35" s="2061"/>
      <c r="G35" s="2061"/>
      <c r="H35" s="2061"/>
      <c r="I35" s="2061"/>
      <c r="J35" s="2061"/>
      <c r="K35" s="2061"/>
      <c r="L35" s="2061"/>
      <c r="M35" s="2061"/>
      <c r="N35" s="2061"/>
      <c r="O35" s="2061"/>
      <c r="P35" s="2061"/>
      <c r="Q35" s="2061"/>
      <c r="R35" s="2061"/>
      <c r="S35" s="2061"/>
      <c r="T35" s="2061"/>
      <c r="U35" s="2061"/>
      <c r="V35" s="2061"/>
      <c r="W35" s="2061"/>
      <c r="X35" s="2061"/>
      <c r="Y35" s="2061"/>
      <c r="Z35" s="2061"/>
      <c r="AA35" s="2061"/>
      <c r="AB35" s="2061"/>
      <c r="AC35" s="2486"/>
      <c r="AD35" s="197"/>
    </row>
    <row r="36" spans="1:30" ht="15" customHeight="1">
      <c r="A36" s="197"/>
      <c r="B36" s="2485"/>
      <c r="C36" s="2061"/>
      <c r="D36" s="2061"/>
      <c r="E36" s="2061"/>
      <c r="F36" s="2061"/>
      <c r="G36" s="2061"/>
      <c r="H36" s="2061"/>
      <c r="I36" s="2061"/>
      <c r="J36" s="2061"/>
      <c r="K36" s="2061"/>
      <c r="L36" s="2061"/>
      <c r="M36" s="2061"/>
      <c r="N36" s="2061"/>
      <c r="O36" s="2061"/>
      <c r="P36" s="2061"/>
      <c r="Q36" s="2061"/>
      <c r="R36" s="2061"/>
      <c r="S36" s="2061"/>
      <c r="T36" s="2061"/>
      <c r="U36" s="2061"/>
      <c r="V36" s="2061"/>
      <c r="W36" s="2061"/>
      <c r="X36" s="2061"/>
      <c r="Y36" s="2061"/>
      <c r="Z36" s="2061"/>
      <c r="AA36" s="2061"/>
      <c r="AB36" s="2061"/>
      <c r="AC36" s="2486"/>
      <c r="AD36" s="197"/>
    </row>
    <row r="37" spans="1:30" ht="15" customHeight="1">
      <c r="A37" s="197"/>
      <c r="B37" s="2485"/>
      <c r="C37" s="2061"/>
      <c r="D37" s="2061"/>
      <c r="E37" s="2061"/>
      <c r="F37" s="2061"/>
      <c r="G37" s="2061"/>
      <c r="H37" s="2061"/>
      <c r="I37" s="2061"/>
      <c r="J37" s="2061"/>
      <c r="K37" s="2061"/>
      <c r="L37" s="2061"/>
      <c r="M37" s="2061"/>
      <c r="N37" s="2061"/>
      <c r="O37" s="2061"/>
      <c r="P37" s="2061"/>
      <c r="Q37" s="2061"/>
      <c r="R37" s="2061"/>
      <c r="S37" s="2061"/>
      <c r="T37" s="2061"/>
      <c r="U37" s="2061"/>
      <c r="V37" s="2061"/>
      <c r="W37" s="2061"/>
      <c r="X37" s="2061"/>
      <c r="Y37" s="2061"/>
      <c r="Z37" s="2061"/>
      <c r="AA37" s="2061"/>
      <c r="AB37" s="2061"/>
      <c r="AC37" s="2486"/>
      <c r="AD37" s="197"/>
    </row>
    <row r="38" spans="1:30" ht="15" customHeight="1">
      <c r="A38" s="197"/>
      <c r="B38" s="2485"/>
      <c r="C38" s="2061"/>
      <c r="D38" s="2061"/>
      <c r="E38" s="2061"/>
      <c r="F38" s="2061"/>
      <c r="G38" s="2061"/>
      <c r="H38" s="2061"/>
      <c r="I38" s="2061"/>
      <c r="J38" s="2061"/>
      <c r="K38" s="2061"/>
      <c r="L38" s="2061"/>
      <c r="M38" s="2061"/>
      <c r="N38" s="2061"/>
      <c r="O38" s="2061"/>
      <c r="P38" s="2061"/>
      <c r="Q38" s="2061"/>
      <c r="R38" s="2061"/>
      <c r="S38" s="2061"/>
      <c r="T38" s="2061"/>
      <c r="U38" s="2061"/>
      <c r="V38" s="2061"/>
      <c r="W38" s="2061"/>
      <c r="X38" s="2061"/>
      <c r="Y38" s="2061"/>
      <c r="Z38" s="2061"/>
      <c r="AA38" s="2061"/>
      <c r="AB38" s="2061"/>
      <c r="AC38" s="2486"/>
      <c r="AD38" s="197"/>
    </row>
    <row r="39" spans="1:30" ht="15" customHeight="1">
      <c r="A39" s="197"/>
      <c r="B39" s="2487"/>
      <c r="C39" s="2488"/>
      <c r="D39" s="2488"/>
      <c r="E39" s="2488"/>
      <c r="F39" s="2488"/>
      <c r="G39" s="2488"/>
      <c r="H39" s="2488"/>
      <c r="I39" s="2488"/>
      <c r="J39" s="2488"/>
      <c r="K39" s="2488"/>
      <c r="L39" s="2488"/>
      <c r="M39" s="2488"/>
      <c r="N39" s="2488"/>
      <c r="O39" s="2488"/>
      <c r="P39" s="2488"/>
      <c r="Q39" s="2488"/>
      <c r="R39" s="2488"/>
      <c r="S39" s="2488"/>
      <c r="T39" s="2488"/>
      <c r="U39" s="2488"/>
      <c r="V39" s="2488"/>
      <c r="W39" s="2488"/>
      <c r="X39" s="2488"/>
      <c r="Y39" s="2488"/>
      <c r="Z39" s="2488"/>
      <c r="AA39" s="2488"/>
      <c r="AB39" s="2488"/>
      <c r="AC39" s="2489"/>
      <c r="AD39" s="197"/>
    </row>
    <row r="40" spans="1:30" ht="15" thickBot="1">
      <c r="A40" s="197"/>
      <c r="B40" s="308"/>
      <c r="C40" s="309"/>
      <c r="D40" s="309"/>
      <c r="E40" s="309"/>
      <c r="F40" s="309"/>
      <c r="G40" s="309"/>
      <c r="H40" s="309"/>
      <c r="I40" s="309"/>
      <c r="J40" s="310"/>
      <c r="K40" s="310"/>
      <c r="L40" s="310"/>
      <c r="M40" s="310"/>
      <c r="N40" s="310"/>
      <c r="O40" s="310"/>
      <c r="P40" s="310"/>
      <c r="Q40" s="310"/>
      <c r="R40" s="310"/>
      <c r="S40" s="310"/>
      <c r="T40" s="310"/>
      <c r="U40" s="310"/>
      <c r="V40" s="310"/>
      <c r="W40" s="310"/>
      <c r="X40" s="310"/>
      <c r="Y40" s="310"/>
      <c r="Z40" s="310"/>
      <c r="AA40" s="310"/>
      <c r="AB40" s="310"/>
      <c r="AC40" s="311"/>
      <c r="AD40" s="197"/>
    </row>
    <row r="41" spans="1:30" ht="28.5" customHeight="1">
      <c r="A41" s="197"/>
      <c r="B41" s="197" t="s">
        <v>1</v>
      </c>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221" t="s">
        <v>1249</v>
      </c>
      <c r="AC41" s="307">
        <v>8</v>
      </c>
      <c r="AD41" s="197"/>
    </row>
  </sheetData>
  <mergeCells count="23">
    <mergeCell ref="Z9:Z11"/>
    <mergeCell ref="AC9:AC11"/>
    <mergeCell ref="B27:E27"/>
    <mergeCell ref="B28:AC39"/>
    <mergeCell ref="AC5:AC8"/>
    <mergeCell ref="B7:O7"/>
    <mergeCell ref="B8:P8"/>
    <mergeCell ref="P10:Q10"/>
    <mergeCell ref="B5:H6"/>
    <mergeCell ref="Q5:Q7"/>
    <mergeCell ref="P5:P7"/>
    <mergeCell ref="P9:Q9"/>
    <mergeCell ref="Z5:Z8"/>
    <mergeCell ref="B21:N21"/>
    <mergeCell ref="P11:Q11"/>
    <mergeCell ref="B2:AC2"/>
    <mergeCell ref="B3:H3"/>
    <mergeCell ref="R3:AC3"/>
    <mergeCell ref="I4:Q4"/>
    <mergeCell ref="R4:Z4"/>
    <mergeCell ref="AA4:AC4"/>
    <mergeCell ref="I3:Q3"/>
    <mergeCell ref="B4:H4"/>
  </mergeCells>
  <pageMargins left="0.44" right="0.11811023622047245" top="0.15748031496062992" bottom="0.19685039370078741" header="0.31496062992125984" footer="0.31496062992125984"/>
  <pageSetup paperSize="9" scale="6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U51"/>
  <sheetViews>
    <sheetView view="pageBreakPreview" zoomScale="85" zoomScaleSheetLayoutView="85" workbookViewId="0"/>
  </sheetViews>
  <sheetFormatPr defaultRowHeight="15"/>
  <cols>
    <col min="1" max="1" width="1.28515625" customWidth="1"/>
    <col min="2" max="2" width="8.28515625" customWidth="1"/>
    <col min="3" max="3" width="29.28515625" customWidth="1"/>
    <col min="4" max="4" width="13.5703125" customWidth="1"/>
    <col min="5" max="5" width="14" customWidth="1"/>
    <col min="6" max="7" width="4.7109375" customWidth="1"/>
    <col min="8" max="9" width="7.5703125" customWidth="1"/>
    <col min="10" max="10" width="16.5703125" customWidth="1"/>
    <col min="11" max="14" width="14.7109375" customWidth="1"/>
    <col min="15" max="15" width="5.85546875" customWidth="1"/>
    <col min="16" max="16" width="5" customWidth="1"/>
    <col min="17" max="17" width="1" customWidth="1"/>
  </cols>
  <sheetData>
    <row r="1" spans="1:21" ht="15.75" thickBot="1">
      <c r="A1" s="1"/>
      <c r="B1" s="416" t="str">
        <f>Page3!A4</f>
        <v>MOHOKARE LOCAL MUNICIPALITY</v>
      </c>
      <c r="C1" s="417"/>
      <c r="D1" s="417"/>
      <c r="E1" s="417"/>
      <c r="F1" s="417"/>
      <c r="G1" s="417"/>
      <c r="H1" s="417"/>
      <c r="I1" s="417"/>
      <c r="J1" s="417"/>
      <c r="K1" s="417"/>
      <c r="L1" s="417"/>
      <c r="M1" s="417"/>
      <c r="N1" s="418" t="str">
        <f>Page3!F4</f>
        <v>WSDP 2012</v>
      </c>
      <c r="O1" s="417"/>
      <c r="P1" s="417"/>
      <c r="Q1" s="1"/>
    </row>
    <row r="2" spans="1:21" ht="15" customHeight="1">
      <c r="A2" s="1"/>
      <c r="B2" s="2509" t="s">
        <v>220</v>
      </c>
      <c r="C2" s="2510"/>
      <c r="D2" s="2510"/>
      <c r="E2" s="2510"/>
      <c r="F2" s="2510"/>
      <c r="G2" s="2510"/>
      <c r="H2" s="2510"/>
      <c r="I2" s="2510"/>
      <c r="J2" s="2510"/>
      <c r="K2" s="2510"/>
      <c r="L2" s="2510"/>
      <c r="M2" s="2510"/>
      <c r="N2" s="2510"/>
      <c r="O2" s="2510"/>
      <c r="P2" s="2511"/>
      <c r="Q2" s="1"/>
    </row>
    <row r="3" spans="1:21" ht="21" customHeight="1">
      <c r="A3" s="1"/>
      <c r="B3" s="2528" t="s">
        <v>274</v>
      </c>
      <c r="C3" s="2529"/>
      <c r="D3" s="2529"/>
      <c r="E3" s="2529"/>
      <c r="F3" s="2529"/>
      <c r="G3" s="2529"/>
      <c r="H3" s="2529"/>
      <c r="I3" s="2529"/>
      <c r="J3" s="2529"/>
      <c r="K3" s="2529"/>
      <c r="L3" s="2529"/>
      <c r="M3" s="2529"/>
      <c r="N3" s="2529"/>
      <c r="O3" s="2529"/>
      <c r="P3" s="2530"/>
      <c r="Q3" s="1"/>
    </row>
    <row r="4" spans="1:21">
      <c r="A4" s="1"/>
      <c r="B4" s="2522" t="s">
        <v>112</v>
      </c>
      <c r="C4" s="2523"/>
      <c r="D4" s="2523"/>
      <c r="E4" s="2523"/>
      <c r="F4" s="2523"/>
      <c r="G4" s="2523"/>
      <c r="H4" s="2523"/>
      <c r="I4" s="2523"/>
      <c r="J4" s="2523"/>
      <c r="K4" s="2523"/>
      <c r="L4" s="2523"/>
      <c r="M4" s="2523"/>
      <c r="N4" s="2523"/>
      <c r="O4" s="2523"/>
      <c r="P4" s="2524"/>
      <c r="Q4" s="1"/>
    </row>
    <row r="5" spans="1:21">
      <c r="A5" s="1"/>
      <c r="B5" s="2525" t="s">
        <v>208</v>
      </c>
      <c r="C5" s="2526"/>
      <c r="D5" s="2526"/>
      <c r="E5" s="2526"/>
      <c r="F5" s="419"/>
      <c r="G5" s="2553"/>
      <c r="H5" s="2553"/>
      <c r="I5" s="2553"/>
      <c r="J5" s="2553"/>
      <c r="K5" s="2553"/>
      <c r="L5" s="2553"/>
      <c r="M5" s="2553"/>
      <c r="N5" s="2553"/>
      <c r="O5" s="420"/>
      <c r="P5" s="2554"/>
      <c r="Q5" s="1"/>
    </row>
    <row r="6" spans="1:21">
      <c r="A6" s="1"/>
      <c r="B6" s="2517" t="s">
        <v>221</v>
      </c>
      <c r="C6" s="2518"/>
      <c r="D6" s="2518"/>
      <c r="E6" s="2518"/>
      <c r="F6" s="2518"/>
      <c r="G6" s="2518"/>
      <c r="H6" s="2513" t="s">
        <v>238</v>
      </c>
      <c r="I6" s="2514"/>
      <c r="J6" s="2514"/>
      <c r="K6" s="2514"/>
      <c r="L6" s="2514"/>
      <c r="M6" s="2514"/>
      <c r="N6" s="2515"/>
      <c r="O6" s="414"/>
      <c r="P6" s="2555"/>
      <c r="Q6" s="1"/>
    </row>
    <row r="7" spans="1:21" ht="17.25" customHeight="1">
      <c r="A7" s="1"/>
      <c r="B7" s="2519" t="s">
        <v>222</v>
      </c>
      <c r="C7" s="2520"/>
      <c r="D7" s="2521"/>
      <c r="E7" s="473">
        <v>49081</v>
      </c>
      <c r="F7" s="467">
        <v>60</v>
      </c>
      <c r="G7" s="468">
        <v>60</v>
      </c>
      <c r="H7" s="2557" t="s">
        <v>113</v>
      </c>
      <c r="I7" s="2520"/>
      <c r="J7" s="2520"/>
      <c r="K7" s="2520"/>
      <c r="L7" s="2520"/>
      <c r="M7" s="2520"/>
      <c r="N7" s="537" t="s">
        <v>114</v>
      </c>
      <c r="O7" s="414"/>
      <c r="P7" s="2556"/>
      <c r="Q7" s="1"/>
      <c r="U7" s="64"/>
    </row>
    <row r="8" spans="1:21" s="63" customFormat="1" ht="17.25" customHeight="1">
      <c r="A8" s="1"/>
      <c r="B8" s="2519" t="s">
        <v>636</v>
      </c>
      <c r="C8" s="2520"/>
      <c r="D8" s="2521"/>
      <c r="E8" s="473">
        <v>62</v>
      </c>
      <c r="F8" s="467">
        <v>60</v>
      </c>
      <c r="G8" s="468">
        <v>60</v>
      </c>
      <c r="H8" s="2562"/>
      <c r="I8" s="2563"/>
      <c r="J8" s="2563"/>
      <c r="K8" s="2563"/>
      <c r="L8" s="2563"/>
      <c r="M8" s="2563"/>
      <c r="N8" s="2559">
        <v>0</v>
      </c>
      <c r="O8" s="2558">
        <v>0</v>
      </c>
      <c r="P8" s="2531">
        <v>0</v>
      </c>
      <c r="Q8" s="1"/>
    </row>
    <row r="9" spans="1:21" s="63" customFormat="1" ht="17.25" customHeight="1">
      <c r="A9" s="1"/>
      <c r="B9" s="2519" t="s">
        <v>637</v>
      </c>
      <c r="C9" s="2520"/>
      <c r="D9" s="2521"/>
      <c r="E9" s="473">
        <v>62</v>
      </c>
      <c r="F9" s="467">
        <v>60</v>
      </c>
      <c r="G9" s="468">
        <v>60</v>
      </c>
      <c r="H9" s="2564"/>
      <c r="I9" s="2565"/>
      <c r="J9" s="2565"/>
      <c r="K9" s="2565"/>
      <c r="L9" s="2565"/>
      <c r="M9" s="2565"/>
      <c r="N9" s="2560"/>
      <c r="O9" s="2558"/>
      <c r="P9" s="2531"/>
      <c r="Q9" s="1"/>
    </row>
    <row r="10" spans="1:21" ht="16.5" customHeight="1">
      <c r="A10" s="1"/>
      <c r="B10" s="2519" t="s">
        <v>638</v>
      </c>
      <c r="C10" s="2520"/>
      <c r="D10" s="2521"/>
      <c r="E10" s="474">
        <v>62</v>
      </c>
      <c r="F10" s="467">
        <v>60</v>
      </c>
      <c r="G10" s="468">
        <v>60</v>
      </c>
      <c r="H10" s="2564"/>
      <c r="I10" s="2565"/>
      <c r="J10" s="2565"/>
      <c r="K10" s="2565"/>
      <c r="L10" s="2565"/>
      <c r="M10" s="2565"/>
      <c r="N10" s="2560"/>
      <c r="O10" s="2558"/>
      <c r="P10" s="2531"/>
      <c r="Q10" s="1"/>
    </row>
    <row r="11" spans="1:21" ht="16.5" customHeight="1">
      <c r="A11" s="1"/>
      <c r="B11" s="465" t="s">
        <v>1</v>
      </c>
      <c r="C11" s="466"/>
      <c r="D11" s="466"/>
      <c r="E11" s="466"/>
      <c r="F11" s="270">
        <f>SUM(F7:F10)/4/100</f>
        <v>0.6</v>
      </c>
      <c r="G11" s="270">
        <f>SUM(G7:G10)/4/100</f>
        <v>0.6</v>
      </c>
      <c r="H11" s="2566"/>
      <c r="I11" s="2567"/>
      <c r="J11" s="2567"/>
      <c r="K11" s="2567"/>
      <c r="L11" s="2567"/>
      <c r="M11" s="2567"/>
      <c r="N11" s="2561"/>
      <c r="O11" s="428"/>
      <c r="P11" s="429"/>
      <c r="Q11" s="1"/>
    </row>
    <row r="12" spans="1:21">
      <c r="A12" s="1"/>
      <c r="B12" s="462" t="s">
        <v>223</v>
      </c>
      <c r="C12" s="463"/>
      <c r="D12" s="463"/>
      <c r="E12" s="463"/>
      <c r="F12" s="463"/>
      <c r="G12" s="464"/>
      <c r="H12" s="2533" t="s">
        <v>889</v>
      </c>
      <c r="I12" s="2533"/>
      <c r="J12" s="2533"/>
      <c r="K12" s="2533"/>
      <c r="L12" s="2533"/>
      <c r="M12" s="2533"/>
      <c r="N12" s="1902"/>
      <c r="O12" s="410">
        <v>50</v>
      </c>
      <c r="P12" s="411">
        <v>60</v>
      </c>
      <c r="Q12" s="1"/>
    </row>
    <row r="13" spans="1:21" ht="16.5" customHeight="1">
      <c r="A13" s="1"/>
      <c r="B13" s="2519" t="s">
        <v>224</v>
      </c>
      <c r="C13" s="2520"/>
      <c r="D13" s="2521"/>
      <c r="E13" s="473">
        <v>49081</v>
      </c>
      <c r="F13" s="467">
        <v>60</v>
      </c>
      <c r="G13" s="468">
        <v>60</v>
      </c>
      <c r="H13" s="2533" t="s">
        <v>890</v>
      </c>
      <c r="I13" s="2533"/>
      <c r="J13" s="2533"/>
      <c r="K13" s="2533"/>
      <c r="L13" s="2533"/>
      <c r="M13" s="2533"/>
      <c r="N13" s="1901">
        <v>6571</v>
      </c>
      <c r="O13" s="410">
        <v>50</v>
      </c>
      <c r="P13" s="411">
        <v>60</v>
      </c>
      <c r="Q13" s="1"/>
    </row>
    <row r="14" spans="1:21" ht="15" customHeight="1">
      <c r="A14" s="1"/>
      <c r="B14" s="2519" t="s">
        <v>225</v>
      </c>
      <c r="C14" s="2520"/>
      <c r="D14" s="2521"/>
      <c r="E14" s="412">
        <v>2065</v>
      </c>
      <c r="F14" s="410">
        <v>50</v>
      </c>
      <c r="G14" s="470">
        <v>60</v>
      </c>
      <c r="H14" s="2533" t="s">
        <v>891</v>
      </c>
      <c r="I14" s="2533"/>
      <c r="J14" s="2533"/>
      <c r="K14" s="2533"/>
      <c r="L14" s="2533"/>
      <c r="M14" s="2533"/>
      <c r="N14" s="1901">
        <v>3302</v>
      </c>
      <c r="O14" s="410">
        <v>50</v>
      </c>
      <c r="P14" s="411">
        <v>60</v>
      </c>
      <c r="Q14" s="1"/>
    </row>
    <row r="15" spans="1:21">
      <c r="A15" s="1"/>
      <c r="B15" s="2519" t="s">
        <v>226</v>
      </c>
      <c r="C15" s="2520"/>
      <c r="D15" s="2521"/>
      <c r="E15" s="412">
        <v>15770</v>
      </c>
      <c r="F15" s="410">
        <v>50</v>
      </c>
      <c r="G15" s="470">
        <v>60</v>
      </c>
      <c r="H15" s="2533" t="s">
        <v>892</v>
      </c>
      <c r="I15" s="2533"/>
      <c r="J15" s="2533"/>
      <c r="K15" s="2533"/>
      <c r="L15" s="2533"/>
      <c r="M15" s="2533"/>
      <c r="N15" s="1901">
        <v>723</v>
      </c>
      <c r="O15" s="410">
        <v>50</v>
      </c>
      <c r="P15" s="411">
        <v>60</v>
      </c>
      <c r="Q15" s="1"/>
    </row>
    <row r="16" spans="1:21">
      <c r="A16" s="1"/>
      <c r="B16" s="2519" t="s">
        <v>227</v>
      </c>
      <c r="C16" s="2520"/>
      <c r="D16" s="2521"/>
      <c r="E16" s="412">
        <v>25118</v>
      </c>
      <c r="F16" s="410">
        <v>50</v>
      </c>
      <c r="G16" s="470">
        <v>60</v>
      </c>
      <c r="H16" s="2533" t="s">
        <v>893</v>
      </c>
      <c r="I16" s="2533"/>
      <c r="J16" s="2533"/>
      <c r="K16" s="2533"/>
      <c r="L16" s="2533"/>
      <c r="M16" s="2533"/>
      <c r="N16" s="1901">
        <v>1797</v>
      </c>
      <c r="O16" s="410">
        <v>50</v>
      </c>
      <c r="P16" s="411">
        <v>60</v>
      </c>
      <c r="Q16" s="1"/>
    </row>
    <row r="17" spans="1:19" ht="16.5" customHeight="1">
      <c r="A17" s="1"/>
      <c r="B17" s="2519" t="s">
        <v>228</v>
      </c>
      <c r="C17" s="2520"/>
      <c r="D17" s="2521"/>
      <c r="E17" s="412">
        <v>23962</v>
      </c>
      <c r="F17" s="410">
        <v>50</v>
      </c>
      <c r="G17" s="470">
        <v>60</v>
      </c>
      <c r="H17" s="2533" t="s">
        <v>894</v>
      </c>
      <c r="I17" s="2533"/>
      <c r="J17" s="2533"/>
      <c r="K17" s="2533"/>
      <c r="L17" s="2533"/>
      <c r="M17" s="2533"/>
      <c r="N17" s="1901"/>
      <c r="O17" s="410">
        <v>0</v>
      </c>
      <c r="P17" s="411">
        <v>0</v>
      </c>
      <c r="Q17" s="1"/>
    </row>
    <row r="18" spans="1:19">
      <c r="A18" s="1"/>
      <c r="B18" s="532"/>
      <c r="C18" s="533"/>
      <c r="D18" s="533"/>
      <c r="E18" s="533"/>
      <c r="F18" s="270">
        <f>SUM(F13:F17)/5/100</f>
        <v>0.52</v>
      </c>
      <c r="G18" s="270">
        <f>SUM(G13:G17)/5/100</f>
        <v>0.6</v>
      </c>
      <c r="H18" s="2551"/>
      <c r="I18" s="2568"/>
      <c r="J18" s="2568"/>
      <c r="K18" s="2568"/>
      <c r="L18" s="2568"/>
      <c r="M18" s="2568"/>
      <c r="N18" s="2568"/>
      <c r="O18" s="2568"/>
      <c r="P18" s="2552"/>
      <c r="Q18" s="1"/>
    </row>
    <row r="19" spans="1:19" ht="16.5" customHeight="1">
      <c r="A19" s="1"/>
      <c r="B19" s="462" t="s">
        <v>229</v>
      </c>
      <c r="C19" s="463"/>
      <c r="D19" s="463"/>
      <c r="E19" s="463"/>
      <c r="F19" s="463"/>
      <c r="G19" s="464"/>
      <c r="H19" s="2533" t="s">
        <v>115</v>
      </c>
      <c r="I19" s="2533"/>
      <c r="J19" s="2533"/>
      <c r="K19" s="2533"/>
      <c r="L19" s="2533"/>
      <c r="M19" s="2533"/>
      <c r="N19" s="1901"/>
      <c r="O19" s="410">
        <v>0</v>
      </c>
      <c r="P19" s="411">
        <v>0</v>
      </c>
      <c r="Q19" s="1"/>
    </row>
    <row r="20" spans="1:19">
      <c r="A20" s="1"/>
      <c r="B20" s="2519" t="s">
        <v>230</v>
      </c>
      <c r="C20" s="2520"/>
      <c r="D20" s="2521"/>
      <c r="E20" s="473">
        <v>8240</v>
      </c>
      <c r="F20" s="410">
        <v>50</v>
      </c>
      <c r="G20" s="470">
        <v>60</v>
      </c>
      <c r="H20" s="2557" t="s">
        <v>895</v>
      </c>
      <c r="I20" s="2520"/>
      <c r="J20" s="2520"/>
      <c r="K20" s="2520"/>
      <c r="L20" s="2521"/>
      <c r="M20" s="1363"/>
      <c r="N20" s="2516"/>
      <c r="O20" s="410">
        <v>0</v>
      </c>
      <c r="P20" s="411">
        <v>0</v>
      </c>
      <c r="Q20" s="1"/>
    </row>
    <row r="21" spans="1:19" ht="13.5" customHeight="1">
      <c r="A21" s="1"/>
      <c r="B21" s="2519" t="s">
        <v>231</v>
      </c>
      <c r="C21" s="2520"/>
      <c r="D21" s="2521"/>
      <c r="E21" s="412">
        <v>4621</v>
      </c>
      <c r="F21" s="410">
        <v>50</v>
      </c>
      <c r="G21" s="470">
        <v>60</v>
      </c>
      <c r="H21" s="2557" t="s">
        <v>896</v>
      </c>
      <c r="I21" s="2520"/>
      <c r="J21" s="2520"/>
      <c r="K21" s="2520"/>
      <c r="L21" s="2521"/>
      <c r="M21" s="1904">
        <v>0</v>
      </c>
      <c r="N21" s="2516"/>
      <c r="O21" s="410">
        <v>0</v>
      </c>
      <c r="P21" s="411">
        <v>0</v>
      </c>
      <c r="Q21" s="1"/>
    </row>
    <row r="22" spans="1:19">
      <c r="A22" s="1"/>
      <c r="B22" s="2519" t="s">
        <v>732</v>
      </c>
      <c r="C22" s="2520"/>
      <c r="D22" s="2521"/>
      <c r="E22" s="412">
        <v>7393</v>
      </c>
      <c r="F22" s="410">
        <v>50</v>
      </c>
      <c r="G22" s="470">
        <v>60</v>
      </c>
      <c r="H22" s="2557" t="s">
        <v>116</v>
      </c>
      <c r="I22" s="2520"/>
      <c r="J22" s="2520"/>
      <c r="K22" s="2520"/>
      <c r="L22" s="2521"/>
      <c r="M22" s="1363"/>
      <c r="N22" s="1901"/>
      <c r="O22" s="410">
        <v>0</v>
      </c>
      <c r="P22" s="411">
        <v>0</v>
      </c>
      <c r="Q22" s="1"/>
    </row>
    <row r="23" spans="1:19">
      <c r="A23" s="1"/>
      <c r="B23" s="2519" t="s">
        <v>733</v>
      </c>
      <c r="C23" s="2520"/>
      <c r="D23" s="2521"/>
      <c r="E23" s="412">
        <v>0</v>
      </c>
      <c r="F23" s="410">
        <v>0</v>
      </c>
      <c r="G23" s="470">
        <v>0</v>
      </c>
      <c r="H23" s="2557" t="s">
        <v>897</v>
      </c>
      <c r="I23" s="2520"/>
      <c r="J23" s="2520"/>
      <c r="K23" s="2520"/>
      <c r="L23" s="2521"/>
      <c r="M23" s="1363"/>
      <c r="N23" s="2516"/>
      <c r="O23" s="410">
        <v>0</v>
      </c>
      <c r="P23" s="411">
        <v>0</v>
      </c>
      <c r="Q23" s="1"/>
    </row>
    <row r="24" spans="1:19">
      <c r="A24" s="1"/>
      <c r="B24" s="2519" t="s">
        <v>734</v>
      </c>
      <c r="C24" s="2520"/>
      <c r="D24" s="2521"/>
      <c r="E24" s="412">
        <v>0</v>
      </c>
      <c r="F24" s="410">
        <v>0</v>
      </c>
      <c r="G24" s="470">
        <v>0</v>
      </c>
      <c r="H24" s="2520" t="s">
        <v>896</v>
      </c>
      <c r="I24" s="2520"/>
      <c r="J24" s="2520"/>
      <c r="K24" s="2520"/>
      <c r="L24" s="2521"/>
      <c r="M24" s="1904">
        <v>0</v>
      </c>
      <c r="N24" s="2516"/>
      <c r="O24" s="410">
        <v>0</v>
      </c>
      <c r="P24" s="411">
        <v>0</v>
      </c>
      <c r="Q24" s="1"/>
    </row>
    <row r="25" spans="1:19" ht="13.5" customHeight="1">
      <c r="A25" s="1"/>
      <c r="B25" s="534"/>
      <c r="C25" s="913"/>
      <c r="D25" s="913"/>
      <c r="E25" s="913"/>
      <c r="F25" s="270">
        <f>SUM(F20:F24)/5/100</f>
        <v>0.3</v>
      </c>
      <c r="G25" s="270">
        <f>SUM(G20:G24)/5/100</f>
        <v>0.36</v>
      </c>
      <c r="H25" s="2571"/>
      <c r="I25" s="2572"/>
      <c r="J25" s="2572"/>
      <c r="K25" s="2572"/>
      <c r="L25" s="2572"/>
      <c r="M25" s="2572"/>
      <c r="N25" s="2573"/>
      <c r="O25" s="270">
        <f>SUM(O12:O17,O19:O24)/12/100</f>
        <v>0.20833333333333331</v>
      </c>
      <c r="P25" s="407">
        <f>SUM(P12:P17,P19:P24)/12/100</f>
        <v>0.25</v>
      </c>
      <c r="Q25" s="1"/>
    </row>
    <row r="26" spans="1:19">
      <c r="A26" s="1"/>
      <c r="B26" s="535"/>
      <c r="C26" s="911"/>
      <c r="D26" s="911"/>
      <c r="E26" s="911"/>
      <c r="F26" s="911"/>
      <c r="G26" s="911"/>
      <c r="H26" s="2513" t="s">
        <v>239</v>
      </c>
      <c r="I26" s="2513"/>
      <c r="J26" s="2513"/>
      <c r="K26" s="2513"/>
      <c r="L26" s="2513"/>
      <c r="M26" s="2513"/>
      <c r="N26" s="2513"/>
      <c r="O26" s="2513"/>
      <c r="P26" s="2527"/>
      <c r="Q26" s="1"/>
    </row>
    <row r="27" spans="1:19" ht="45" customHeight="1">
      <c r="A27" s="1"/>
      <c r="B27" s="536"/>
      <c r="C27" s="912"/>
      <c r="D27" s="912"/>
      <c r="E27" s="912"/>
      <c r="F27" s="912"/>
      <c r="G27" s="912"/>
      <c r="H27" s="2512" t="s">
        <v>898</v>
      </c>
      <c r="I27" s="2512"/>
      <c r="J27" s="2512"/>
      <c r="K27" s="901" t="s">
        <v>458</v>
      </c>
      <c r="L27" s="901" t="s">
        <v>459</v>
      </c>
      <c r="M27" s="901" t="s">
        <v>117</v>
      </c>
      <c r="N27" s="901" t="s">
        <v>118</v>
      </c>
      <c r="O27" s="2551"/>
      <c r="P27" s="2552"/>
      <c r="Q27" s="1"/>
    </row>
    <row r="28" spans="1:19" ht="15.75" customHeight="1">
      <c r="A28" s="1"/>
      <c r="B28" s="462" t="s">
        <v>232</v>
      </c>
      <c r="C28" s="463"/>
      <c r="D28" s="463"/>
      <c r="E28" s="463"/>
      <c r="F28" s="463"/>
      <c r="G28" s="464"/>
      <c r="H28" s="2533" t="s">
        <v>393</v>
      </c>
      <c r="I28" s="2533"/>
      <c r="J28" s="2533"/>
      <c r="K28" s="1903">
        <v>0.91</v>
      </c>
      <c r="L28" s="1632">
        <v>3614</v>
      </c>
      <c r="M28" s="1632"/>
      <c r="N28" s="1632"/>
      <c r="O28" s="410">
        <v>50</v>
      </c>
      <c r="P28" s="411">
        <v>40</v>
      </c>
      <c r="Q28" s="1"/>
    </row>
    <row r="29" spans="1:19">
      <c r="A29" s="1"/>
      <c r="B29" s="2519" t="s">
        <v>233</v>
      </c>
      <c r="C29" s="2520"/>
      <c r="D29" s="2521"/>
      <c r="E29" s="473">
        <v>49081</v>
      </c>
      <c r="F29" s="467">
        <v>60</v>
      </c>
      <c r="G29" s="471">
        <v>60</v>
      </c>
      <c r="H29" s="2533" t="s">
        <v>51</v>
      </c>
      <c r="I29" s="2533"/>
      <c r="J29" s="2533"/>
      <c r="K29" s="1903">
        <v>5.0000000000000001E-3</v>
      </c>
      <c r="L29" s="1632">
        <v>19</v>
      </c>
      <c r="M29" s="1632"/>
      <c r="N29" s="1632"/>
      <c r="O29" s="410">
        <v>50</v>
      </c>
      <c r="P29" s="411">
        <v>40</v>
      </c>
      <c r="Q29" s="1"/>
    </row>
    <row r="30" spans="1:19">
      <c r="A30" s="1"/>
      <c r="B30" s="2519" t="s">
        <v>234</v>
      </c>
      <c r="C30" s="2520"/>
      <c r="D30" s="2521"/>
      <c r="E30" s="412">
        <v>0</v>
      </c>
      <c r="F30" s="410">
        <v>0</v>
      </c>
      <c r="G30" s="469">
        <v>0</v>
      </c>
      <c r="H30" s="2533" t="s">
        <v>394</v>
      </c>
      <c r="I30" s="2533"/>
      <c r="J30" s="2533"/>
      <c r="K30" s="1903">
        <v>0.03</v>
      </c>
      <c r="L30" s="1632">
        <v>126</v>
      </c>
      <c r="M30" s="1632"/>
      <c r="N30" s="1632"/>
      <c r="O30" s="410">
        <v>50</v>
      </c>
      <c r="P30" s="411">
        <v>40</v>
      </c>
      <c r="Q30" s="1"/>
    </row>
    <row r="31" spans="1:19">
      <c r="A31" s="1"/>
      <c r="B31" s="2519" t="s">
        <v>235</v>
      </c>
      <c r="C31" s="2520"/>
      <c r="D31" s="2521"/>
      <c r="E31" s="412">
        <v>0</v>
      </c>
      <c r="F31" s="410">
        <v>0</v>
      </c>
      <c r="G31" s="469">
        <v>0</v>
      </c>
      <c r="H31" s="2533" t="s">
        <v>395</v>
      </c>
      <c r="I31" s="2533"/>
      <c r="J31" s="2533"/>
      <c r="K31" s="1903">
        <v>0</v>
      </c>
      <c r="L31" s="1632">
        <v>0</v>
      </c>
      <c r="M31" s="1632"/>
      <c r="N31" s="1632"/>
      <c r="O31" s="410">
        <v>50</v>
      </c>
      <c r="P31" s="411">
        <v>40</v>
      </c>
      <c r="Q31" s="1"/>
      <c r="S31" s="1767"/>
    </row>
    <row r="32" spans="1:19">
      <c r="A32" s="1"/>
      <c r="B32" s="2519" t="s">
        <v>236</v>
      </c>
      <c r="C32" s="2520"/>
      <c r="D32" s="2521"/>
      <c r="E32" s="412">
        <v>0</v>
      </c>
      <c r="F32" s="410">
        <v>0</v>
      </c>
      <c r="G32" s="470">
        <v>0</v>
      </c>
      <c r="H32" s="2533" t="s">
        <v>396</v>
      </c>
      <c r="I32" s="2533"/>
      <c r="J32" s="2533"/>
      <c r="K32" s="1903">
        <v>0.05</v>
      </c>
      <c r="L32" s="1632">
        <v>198</v>
      </c>
      <c r="M32" s="1632"/>
      <c r="N32" s="1632"/>
      <c r="O32" s="410">
        <v>50</v>
      </c>
      <c r="P32" s="411">
        <v>40</v>
      </c>
      <c r="Q32" s="1"/>
      <c r="S32" s="318"/>
    </row>
    <row r="33" spans="1:17">
      <c r="A33" s="1"/>
      <c r="B33" s="2519" t="s">
        <v>237</v>
      </c>
      <c r="C33" s="2520"/>
      <c r="D33" s="2521"/>
      <c r="E33" s="393">
        <v>0</v>
      </c>
      <c r="F33" s="410">
        <v>0</v>
      </c>
      <c r="G33" s="470">
        <v>0</v>
      </c>
      <c r="H33" s="2532" t="s">
        <v>568</v>
      </c>
      <c r="I33" s="2532"/>
      <c r="J33" s="2532"/>
      <c r="K33" s="1903">
        <v>0</v>
      </c>
      <c r="L33" s="1633">
        <v>0</v>
      </c>
      <c r="M33" s="1633"/>
      <c r="N33" s="1633"/>
      <c r="O33" s="410">
        <v>50</v>
      </c>
      <c r="P33" s="411">
        <v>40</v>
      </c>
      <c r="Q33" s="1"/>
    </row>
    <row r="34" spans="1:17">
      <c r="A34" s="1"/>
      <c r="B34" s="2534" t="s">
        <v>1</v>
      </c>
      <c r="C34" s="2535"/>
      <c r="D34" s="2535"/>
      <c r="E34" s="2535"/>
      <c r="F34" s="270">
        <f>SUM(F29:F33)/5/100</f>
        <v>0.12</v>
      </c>
      <c r="G34" s="270">
        <f>SUM(G29:G33)/5/100</f>
        <v>0.12</v>
      </c>
      <c r="H34" s="2532" t="s">
        <v>567</v>
      </c>
      <c r="I34" s="2532"/>
      <c r="J34" s="2532"/>
      <c r="K34" s="1903">
        <v>0</v>
      </c>
      <c r="L34" s="1633">
        <v>0</v>
      </c>
      <c r="M34" s="1633"/>
      <c r="N34" s="1633"/>
      <c r="O34" s="410">
        <v>50</v>
      </c>
      <c r="P34" s="411">
        <v>40</v>
      </c>
      <c r="Q34" s="1"/>
    </row>
    <row r="35" spans="1:17" ht="14.25" customHeight="1">
      <c r="A35" s="1"/>
      <c r="B35" s="2536"/>
      <c r="C35" s="2537"/>
      <c r="D35" s="2537"/>
      <c r="E35" s="2537"/>
      <c r="F35" s="461"/>
      <c r="G35" s="55"/>
      <c r="H35" s="2569" t="s">
        <v>63</v>
      </c>
      <c r="I35" s="2569"/>
      <c r="J35" s="2483"/>
      <c r="K35" s="2483"/>
      <c r="L35" s="2483"/>
      <c r="M35" s="2483"/>
      <c r="N35" s="2546"/>
      <c r="O35" s="270">
        <f>SUM(O28:O34)/7/100</f>
        <v>0.5</v>
      </c>
      <c r="P35" s="407">
        <f>SUM(P28:P34)/7/100</f>
        <v>0.4</v>
      </c>
      <c r="Q35" s="1"/>
    </row>
    <row r="36" spans="1:17" ht="14.25" customHeight="1">
      <c r="A36" s="1"/>
      <c r="B36" s="2536"/>
      <c r="C36" s="2537"/>
      <c r="D36" s="2537"/>
      <c r="E36" s="2537"/>
      <c r="F36" s="461"/>
      <c r="G36" s="55"/>
      <c r="H36" s="2570"/>
      <c r="I36" s="2570"/>
      <c r="J36" s="2488"/>
      <c r="K36" s="2488"/>
      <c r="L36" s="2488"/>
      <c r="M36" s="2488"/>
      <c r="N36" s="2488"/>
      <c r="O36" s="422"/>
      <c r="P36" s="421"/>
      <c r="Q36" s="1"/>
    </row>
    <row r="37" spans="1:17" s="183" customFormat="1" ht="14.25" customHeight="1">
      <c r="A37" s="1"/>
      <c r="B37" s="2536"/>
      <c r="C37" s="2537"/>
      <c r="D37" s="2537"/>
      <c r="E37" s="2537"/>
      <c r="F37" s="414"/>
      <c r="G37" s="426"/>
      <c r="H37" s="2545" t="s">
        <v>1</v>
      </c>
      <c r="I37" s="2483"/>
      <c r="J37" s="2483"/>
      <c r="K37" s="2483"/>
      <c r="L37" s="2483"/>
      <c r="M37" s="2483"/>
      <c r="N37" s="2546"/>
      <c r="O37" s="422"/>
      <c r="P37" s="421"/>
      <c r="Q37" s="1"/>
    </row>
    <row r="38" spans="1:17" s="183" customFormat="1" ht="14.25" customHeight="1">
      <c r="A38" s="1"/>
      <c r="B38" s="2536"/>
      <c r="C38" s="2537"/>
      <c r="D38" s="2537"/>
      <c r="E38" s="2537"/>
      <c r="F38" s="414"/>
      <c r="G38" s="426"/>
      <c r="H38" s="2547"/>
      <c r="I38" s="2061"/>
      <c r="J38" s="2061"/>
      <c r="K38" s="2061"/>
      <c r="L38" s="2061"/>
      <c r="M38" s="2061"/>
      <c r="N38" s="2548"/>
      <c r="O38" s="422"/>
      <c r="P38" s="421"/>
      <c r="Q38" s="1"/>
    </row>
    <row r="39" spans="1:17" s="183" customFormat="1" ht="14.25" customHeight="1">
      <c r="A39" s="1"/>
      <c r="B39" s="2536"/>
      <c r="C39" s="2537"/>
      <c r="D39" s="2537"/>
      <c r="E39" s="2537"/>
      <c r="F39" s="414"/>
      <c r="G39" s="426"/>
      <c r="H39" s="2547"/>
      <c r="I39" s="2061"/>
      <c r="J39" s="2061"/>
      <c r="K39" s="2061"/>
      <c r="L39" s="2061"/>
      <c r="M39" s="2061"/>
      <c r="N39" s="2548"/>
      <c r="O39" s="422"/>
      <c r="P39" s="421"/>
      <c r="Q39" s="1"/>
    </row>
    <row r="40" spans="1:17" s="183" customFormat="1" ht="14.25" customHeight="1">
      <c r="A40" s="1"/>
      <c r="B40" s="2536"/>
      <c r="C40" s="2537"/>
      <c r="D40" s="2537"/>
      <c r="E40" s="2537"/>
      <c r="F40" s="414"/>
      <c r="G40" s="426"/>
      <c r="H40" s="2547"/>
      <c r="I40" s="2061"/>
      <c r="J40" s="2061"/>
      <c r="K40" s="2061"/>
      <c r="L40" s="2061"/>
      <c r="M40" s="2061"/>
      <c r="N40" s="2548"/>
      <c r="O40" s="422"/>
      <c r="P40" s="421"/>
      <c r="Q40" s="1"/>
    </row>
    <row r="41" spans="1:17" s="183" customFormat="1" ht="14.25" customHeight="1">
      <c r="A41" s="1"/>
      <c r="B41" s="2536"/>
      <c r="C41" s="2537"/>
      <c r="D41" s="2537"/>
      <c r="E41" s="2537"/>
      <c r="F41" s="414"/>
      <c r="G41" s="426"/>
      <c r="H41" s="2547"/>
      <c r="I41" s="2061"/>
      <c r="J41" s="2061"/>
      <c r="K41" s="2061"/>
      <c r="L41" s="2061"/>
      <c r="M41" s="2061"/>
      <c r="N41" s="2548"/>
      <c r="O41" s="422"/>
      <c r="P41" s="421"/>
      <c r="Q41" s="1"/>
    </row>
    <row r="42" spans="1:17" s="183" customFormat="1" ht="14.25" customHeight="1">
      <c r="A42" s="1"/>
      <c r="B42" s="2536"/>
      <c r="C42" s="2537"/>
      <c r="D42" s="2537"/>
      <c r="E42" s="2537"/>
      <c r="F42" s="414"/>
      <c r="G42" s="426"/>
      <c r="H42" s="2549"/>
      <c r="I42" s="2488"/>
      <c r="J42" s="2488"/>
      <c r="K42" s="2488"/>
      <c r="L42" s="2488"/>
      <c r="M42" s="2488"/>
      <c r="N42" s="2550"/>
      <c r="O42" s="423"/>
      <c r="P42" s="421"/>
      <c r="Q42" s="1"/>
    </row>
    <row r="43" spans="1:17" ht="14.25" customHeight="1">
      <c r="A43" s="1"/>
      <c r="B43" s="2536"/>
      <c r="C43" s="2537"/>
      <c r="D43" s="2537"/>
      <c r="E43" s="2537"/>
      <c r="F43" s="422"/>
      <c r="G43" s="426"/>
      <c r="H43" s="2540" t="s">
        <v>64</v>
      </c>
      <c r="I43" s="2541"/>
      <c r="J43" s="2541"/>
      <c r="K43" s="2541"/>
      <c r="L43" s="2541"/>
      <c r="M43" s="2541"/>
      <c r="N43" s="2541"/>
      <c r="O43" s="415">
        <f>AVERAGE(O25,O35,F11,F18,F25,F34)</f>
        <v>0.37472222222222218</v>
      </c>
      <c r="P43" s="421"/>
      <c r="Q43" s="1"/>
    </row>
    <row r="44" spans="1:17" ht="13.5" customHeight="1" thickBot="1">
      <c r="A44" s="1"/>
      <c r="B44" s="2538"/>
      <c r="C44" s="2539"/>
      <c r="D44" s="2539"/>
      <c r="E44" s="2539"/>
      <c r="F44" s="900"/>
      <c r="G44" s="427"/>
      <c r="H44" s="2542" t="s">
        <v>65</v>
      </c>
      <c r="I44" s="2543"/>
      <c r="J44" s="2543"/>
      <c r="K44" s="2543"/>
      <c r="L44" s="2543"/>
      <c r="M44" s="2543"/>
      <c r="N44" s="2543"/>
      <c r="O44" s="2544"/>
      <c r="P44" s="424">
        <f>AVERAGE(P25,P35,G11,G18,G25,G34)</f>
        <v>0.38833333333333336</v>
      </c>
      <c r="Q44" s="1"/>
    </row>
    <row r="45" spans="1:17" ht="28.5" customHeight="1">
      <c r="A45" s="1"/>
      <c r="B45" s="417" t="s">
        <v>1</v>
      </c>
      <c r="C45" s="417"/>
      <c r="D45" s="417"/>
      <c r="E45" s="417"/>
      <c r="F45" s="417"/>
      <c r="G45" s="417"/>
      <c r="H45" s="417"/>
      <c r="I45" s="417"/>
      <c r="J45" s="417"/>
      <c r="K45" s="417"/>
      <c r="L45" s="417"/>
      <c r="M45" s="417"/>
      <c r="N45" s="417"/>
      <c r="O45" s="472" t="s">
        <v>1249</v>
      </c>
      <c r="P45" s="425">
        <v>9</v>
      </c>
      <c r="Q45" s="1"/>
    </row>
    <row r="51" spans="8:8">
      <c r="H51" s="134"/>
    </row>
  </sheetData>
  <mergeCells count="66">
    <mergeCell ref="B20:D20"/>
    <mergeCell ref="H35:I36"/>
    <mergeCell ref="J36:N36"/>
    <mergeCell ref="J35:N35"/>
    <mergeCell ref="H20:L20"/>
    <mergeCell ref="H21:L21"/>
    <mergeCell ref="H22:L22"/>
    <mergeCell ref="H23:L23"/>
    <mergeCell ref="H24:L24"/>
    <mergeCell ref="H25:N25"/>
    <mergeCell ref="B29:D29"/>
    <mergeCell ref="B30:D30"/>
    <mergeCell ref="B21:D21"/>
    <mergeCell ref="H29:J29"/>
    <mergeCell ref="H28:J28"/>
    <mergeCell ref="B23:D23"/>
    <mergeCell ref="B17:D17"/>
    <mergeCell ref="H18:M18"/>
    <mergeCell ref="N18:P18"/>
    <mergeCell ref="H15:M15"/>
    <mergeCell ref="H16:M16"/>
    <mergeCell ref="H17:M17"/>
    <mergeCell ref="O27:P27"/>
    <mergeCell ref="G5:N5"/>
    <mergeCell ref="P5:P7"/>
    <mergeCell ref="H13:M13"/>
    <mergeCell ref="H14:M14"/>
    <mergeCell ref="H12:M12"/>
    <mergeCell ref="H7:M7"/>
    <mergeCell ref="O8:O10"/>
    <mergeCell ref="H19:M19"/>
    <mergeCell ref="N8:N11"/>
    <mergeCell ref="H8:M11"/>
    <mergeCell ref="B7:D7"/>
    <mergeCell ref="B8:D8"/>
    <mergeCell ref="B9:D9"/>
    <mergeCell ref="B10:D10"/>
    <mergeCell ref="B16:D16"/>
    <mergeCell ref="H34:J34"/>
    <mergeCell ref="H32:J32"/>
    <mergeCell ref="H31:J31"/>
    <mergeCell ref="H30:J30"/>
    <mergeCell ref="B34:E44"/>
    <mergeCell ref="H33:J33"/>
    <mergeCell ref="H43:N43"/>
    <mergeCell ref="H44:O44"/>
    <mergeCell ref="B31:D31"/>
    <mergeCell ref="B33:D33"/>
    <mergeCell ref="B32:D32"/>
    <mergeCell ref="H37:N42"/>
    <mergeCell ref="B2:P2"/>
    <mergeCell ref="H27:J27"/>
    <mergeCell ref="H6:N6"/>
    <mergeCell ref="N23:N24"/>
    <mergeCell ref="N20:N21"/>
    <mergeCell ref="B6:G6"/>
    <mergeCell ref="B15:D15"/>
    <mergeCell ref="B22:D22"/>
    <mergeCell ref="B13:D13"/>
    <mergeCell ref="B14:D14"/>
    <mergeCell ref="B24:D24"/>
    <mergeCell ref="B4:P4"/>
    <mergeCell ref="B5:E5"/>
    <mergeCell ref="H26:P26"/>
    <mergeCell ref="B3:P3"/>
    <mergeCell ref="P8:P10"/>
  </mergeCells>
  <pageMargins left="0.39" right="0.11811023622047245" top="0.15748031496062992" bottom="0.15748031496062992" header="0.15748031496062992" footer="0.15748031496062992"/>
  <pageSetup paperSize="9" scale="7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F5:S43"/>
  <sheetViews>
    <sheetView view="pageBreakPreview" zoomScale="85" zoomScaleSheetLayoutView="85" workbookViewId="0">
      <selection activeCell="B1" sqref="B1"/>
    </sheetView>
  </sheetViews>
  <sheetFormatPr defaultRowHeight="15"/>
  <cols>
    <col min="1" max="4" width="9.140625" style="159"/>
    <col min="5" max="5" width="8.42578125" style="159" customWidth="1"/>
    <col min="6" max="11" width="9.140625" style="159"/>
    <col min="12" max="12" width="7" style="159" customWidth="1"/>
    <col min="13" max="13" width="9.140625" style="159"/>
    <col min="14" max="14" width="3.5703125" style="159" customWidth="1"/>
    <col min="15" max="15" width="13.85546875" style="159" customWidth="1"/>
    <col min="16" max="16" width="15.42578125" style="159" customWidth="1"/>
    <col min="17" max="17" width="9.7109375" style="159" customWidth="1"/>
    <col min="18" max="18" width="5.85546875" style="159" customWidth="1"/>
    <col min="19" max="16384" width="9.140625" style="159"/>
  </cols>
  <sheetData>
    <row r="5" spans="13:19">
      <c r="M5" s="67" t="s">
        <v>8</v>
      </c>
      <c r="N5" s="68"/>
      <c r="O5" s="67" t="s">
        <v>702</v>
      </c>
      <c r="Q5" s="14"/>
      <c r="R5" s="14"/>
      <c r="S5" s="69"/>
    </row>
    <row r="6" spans="13:19">
      <c r="M6" s="70" t="s">
        <v>699</v>
      </c>
      <c r="N6" s="69"/>
      <c r="O6" s="71" t="s">
        <v>703</v>
      </c>
      <c r="P6" s="185" t="s">
        <v>15</v>
      </c>
      <c r="Q6" s="184" t="s">
        <v>704</v>
      </c>
      <c r="R6" s="72"/>
      <c r="S6" s="69"/>
    </row>
    <row r="7" spans="13:19">
      <c r="M7" s="70" t="s">
        <v>187</v>
      </c>
      <c r="N7" s="69"/>
      <c r="O7" s="69"/>
      <c r="P7" s="69"/>
      <c r="Q7" s="69"/>
      <c r="R7" s="69"/>
      <c r="S7" s="69"/>
    </row>
    <row r="8" spans="13:19">
      <c r="M8" s="70" t="s">
        <v>700</v>
      </c>
      <c r="N8" s="69"/>
      <c r="O8" s="69"/>
      <c r="P8" s="69"/>
      <c r="Q8" s="69"/>
      <c r="R8" s="69"/>
      <c r="S8" s="69"/>
    </row>
    <row r="9" spans="13:19">
      <c r="M9" s="70" t="s">
        <v>701</v>
      </c>
      <c r="N9" s="69"/>
      <c r="O9" s="69"/>
      <c r="P9" s="73"/>
      <c r="Q9" s="73"/>
      <c r="R9" s="73"/>
      <c r="S9" s="69"/>
    </row>
    <row r="10" spans="13:19">
      <c r="M10" s="2004" t="s">
        <v>187</v>
      </c>
      <c r="N10" s="2005"/>
      <c r="O10" s="2006"/>
      <c r="P10" s="2008"/>
      <c r="Q10" s="2008"/>
      <c r="R10" s="73"/>
    </row>
    <row r="11" spans="13:19">
      <c r="M11" s="14"/>
      <c r="N11" s="14"/>
      <c r="O11" s="2007"/>
      <c r="P11" s="2009"/>
      <c r="Q11" s="2009"/>
      <c r="R11" s="73"/>
    </row>
    <row r="12" spans="13:19">
      <c r="M12" s="14"/>
      <c r="N12" s="14"/>
      <c r="O12" s="1076"/>
      <c r="P12" s="1077"/>
      <c r="Q12" s="1077"/>
      <c r="R12" s="160"/>
    </row>
    <row r="13" spans="13:19">
      <c r="M13" s="2004" t="s">
        <v>699</v>
      </c>
      <c r="N13" s="2005"/>
      <c r="O13" s="507"/>
      <c r="P13" s="1078"/>
      <c r="Q13" s="1078"/>
      <c r="R13" s="73"/>
    </row>
    <row r="14" spans="13:19">
      <c r="O14" s="506"/>
      <c r="P14" s="1079"/>
      <c r="Q14" s="1079"/>
      <c r="R14" s="73"/>
    </row>
    <row r="15" spans="13:19">
      <c r="M15" s="76"/>
      <c r="N15" s="76"/>
      <c r="O15" s="19"/>
      <c r="P15" s="19"/>
      <c r="Q15" s="19"/>
      <c r="R15" s="73"/>
    </row>
    <row r="16" spans="13:19">
      <c r="M16" s="14"/>
      <c r="N16" s="14"/>
      <c r="O16" s="74"/>
      <c r="P16" s="160"/>
      <c r="Q16" s="160"/>
      <c r="R16" s="160"/>
    </row>
    <row r="17" spans="6:18">
      <c r="M17" s="14"/>
      <c r="N17" s="14"/>
      <c r="O17" s="74"/>
      <c r="P17" s="160"/>
      <c r="Q17" s="160"/>
      <c r="R17" s="160"/>
    </row>
    <row r="18" spans="6:18">
      <c r="M18" s="14"/>
      <c r="N18" s="14"/>
      <c r="O18" s="74"/>
      <c r="P18" s="160"/>
      <c r="Q18" s="160"/>
      <c r="R18" s="160"/>
    </row>
    <row r="19" spans="6:18">
      <c r="M19" s="14"/>
      <c r="N19" s="14"/>
      <c r="O19" s="74"/>
      <c r="P19" s="160"/>
      <c r="Q19" s="160"/>
      <c r="R19" s="160"/>
    </row>
    <row r="20" spans="6:18">
      <c r="M20" s="14"/>
      <c r="N20" s="14"/>
      <c r="O20" s="74"/>
      <c r="P20" s="160"/>
      <c r="Q20" s="160"/>
      <c r="R20" s="160"/>
    </row>
    <row r="21" spans="6:18">
      <c r="M21" s="68"/>
      <c r="N21" s="68"/>
      <c r="O21" s="77"/>
      <c r="P21" s="73"/>
      <c r="Q21" s="73"/>
      <c r="R21" s="73"/>
    </row>
    <row r="22" spans="6:18">
      <c r="M22" s="2000"/>
      <c r="N22" s="2001"/>
      <c r="O22" s="2002"/>
      <c r="P22" s="2003"/>
      <c r="Q22" s="2003"/>
      <c r="R22" s="73"/>
    </row>
    <row r="23" spans="6:18">
      <c r="M23" s="6"/>
      <c r="N23" s="6"/>
      <c r="O23" s="2002"/>
      <c r="P23" s="2003"/>
      <c r="Q23" s="2003"/>
      <c r="R23" s="73"/>
    </row>
    <row r="24" spans="6:18">
      <c r="M24" s="14"/>
      <c r="N24" s="14"/>
      <c r="O24" s="74"/>
      <c r="P24" s="160"/>
      <c r="Q24" s="160"/>
      <c r="R24" s="160"/>
    </row>
    <row r="25" spans="6:18">
      <c r="M25" s="14"/>
      <c r="N25" s="14"/>
      <c r="O25" s="74"/>
      <c r="P25" s="160"/>
      <c r="Q25" s="160"/>
      <c r="R25" s="160"/>
    </row>
    <row r="26" spans="6:18">
      <c r="M26" s="157"/>
      <c r="N26" s="157"/>
      <c r="O26" s="2002"/>
      <c r="P26" s="2003"/>
      <c r="Q26" s="2003"/>
      <c r="R26" s="73"/>
    </row>
    <row r="27" spans="6:18">
      <c r="M27" s="2000"/>
      <c r="N27" s="2001"/>
      <c r="O27" s="2002"/>
      <c r="P27" s="2003"/>
      <c r="Q27" s="2003"/>
      <c r="R27" s="73"/>
    </row>
    <row r="28" spans="6:18">
      <c r="M28" s="14"/>
      <c r="N28" s="14"/>
      <c r="O28" s="74"/>
      <c r="P28" s="160"/>
      <c r="Q28" s="160"/>
      <c r="R28" s="160"/>
    </row>
    <row r="29" spans="6:18">
      <c r="M29" s="68"/>
      <c r="N29" s="68"/>
      <c r="O29" s="77"/>
      <c r="P29" s="160"/>
      <c r="Q29" s="73"/>
      <c r="R29" s="73"/>
    </row>
    <row r="30" spans="6:18">
      <c r="F30" s="2004" t="s">
        <v>187</v>
      </c>
      <c r="G30" s="2005"/>
      <c r="H30" s="2006"/>
      <c r="I30" s="2008"/>
      <c r="J30" s="2008"/>
      <c r="O30" s="26"/>
      <c r="P30" s="73"/>
      <c r="Q30" s="73"/>
      <c r="R30" s="73"/>
    </row>
    <row r="31" spans="6:18">
      <c r="H31" s="2007"/>
      <c r="I31" s="2009"/>
      <c r="J31" s="2009"/>
      <c r="O31" s="75"/>
      <c r="P31" s="73"/>
      <c r="Q31" s="160"/>
      <c r="R31" s="160"/>
    </row>
    <row r="32" spans="6:18">
      <c r="M32" s="2004" t="s">
        <v>699</v>
      </c>
      <c r="N32" s="2005"/>
      <c r="O32" s="2006"/>
      <c r="P32" s="2010"/>
      <c r="Q32" s="2010"/>
      <c r="R32" s="73"/>
    </row>
    <row r="33" spans="13:18">
      <c r="O33" s="2007"/>
      <c r="P33" s="2011"/>
      <c r="Q33" s="2011"/>
      <c r="R33" s="73"/>
    </row>
    <row r="34" spans="13:18">
      <c r="O34" s="544"/>
      <c r="P34" s="1080"/>
      <c r="Q34" s="1080"/>
      <c r="R34" s="73"/>
    </row>
    <row r="35" spans="13:18">
      <c r="M35" s="2004" t="s">
        <v>187</v>
      </c>
      <c r="N35" s="2005"/>
      <c r="O35" s="2006"/>
      <c r="P35" s="2010"/>
      <c r="Q35" s="2010"/>
      <c r="R35" s="73"/>
    </row>
    <row r="36" spans="13:18">
      <c r="O36" s="2007"/>
      <c r="P36" s="2011"/>
      <c r="Q36" s="2011"/>
      <c r="R36" s="73"/>
    </row>
    <row r="37" spans="13:18">
      <c r="M37" s="2000"/>
      <c r="N37" s="2001"/>
      <c r="O37" s="2012"/>
      <c r="P37" s="2010"/>
      <c r="Q37" s="2010"/>
      <c r="R37" s="73"/>
    </row>
    <row r="38" spans="13:18">
      <c r="M38" s="157"/>
      <c r="N38" s="157"/>
      <c r="O38" s="2013"/>
      <c r="P38" s="2011"/>
      <c r="Q38" s="2011"/>
      <c r="R38" s="73"/>
    </row>
    <row r="39" spans="13:18">
      <c r="O39" s="2006"/>
      <c r="P39" s="2010"/>
      <c r="Q39" s="2010"/>
      <c r="R39" s="73"/>
    </row>
    <row r="40" spans="13:18">
      <c r="M40" s="2004" t="s">
        <v>699</v>
      </c>
      <c r="N40" s="2005"/>
      <c r="O40" s="2007"/>
      <c r="P40" s="2011"/>
      <c r="Q40" s="2011"/>
      <c r="R40" s="73"/>
    </row>
    <row r="41" spans="13:18">
      <c r="O41" s="1081"/>
      <c r="P41" s="1081"/>
      <c r="Q41" s="1081"/>
    </row>
    <row r="42" spans="13:18">
      <c r="O42" s="2006"/>
      <c r="P42" s="2010"/>
      <c r="Q42" s="2010"/>
    </row>
    <row r="43" spans="13:18">
      <c r="M43" s="2004" t="s">
        <v>700</v>
      </c>
      <c r="N43" s="2005"/>
      <c r="O43" s="2007"/>
      <c r="P43" s="2011"/>
      <c r="Q43" s="2011"/>
    </row>
  </sheetData>
  <mergeCells count="37">
    <mergeCell ref="O42:O43"/>
    <mergeCell ref="P42:P43"/>
    <mergeCell ref="Q42:Q43"/>
    <mergeCell ref="M43:N43"/>
    <mergeCell ref="M37:N37"/>
    <mergeCell ref="O37:O38"/>
    <mergeCell ref="P37:P38"/>
    <mergeCell ref="Q37:Q38"/>
    <mergeCell ref="O39:O40"/>
    <mergeCell ref="P39:P40"/>
    <mergeCell ref="Q39:Q40"/>
    <mergeCell ref="M40:N40"/>
    <mergeCell ref="M32:N32"/>
    <mergeCell ref="O32:O33"/>
    <mergeCell ref="P32:P33"/>
    <mergeCell ref="Q32:Q33"/>
    <mergeCell ref="M35:N35"/>
    <mergeCell ref="O35:O36"/>
    <mergeCell ref="P35:P36"/>
    <mergeCell ref="Q35:Q36"/>
    <mergeCell ref="O26:O27"/>
    <mergeCell ref="P26:P27"/>
    <mergeCell ref="Q26:Q27"/>
    <mergeCell ref="M27:N27"/>
    <mergeCell ref="F30:G30"/>
    <mergeCell ref="H30:H31"/>
    <mergeCell ref="I30:I31"/>
    <mergeCell ref="J30:J31"/>
    <mergeCell ref="M22:N22"/>
    <mergeCell ref="O22:O23"/>
    <mergeCell ref="P22:P23"/>
    <mergeCell ref="Q22:Q23"/>
    <mergeCell ref="M10:N10"/>
    <mergeCell ref="O10:O11"/>
    <mergeCell ref="P10:P11"/>
    <mergeCell ref="Q10:Q11"/>
    <mergeCell ref="M13:N13"/>
  </mergeCells>
  <pageMargins left="0.35" right="0.15748031496062992" top="0.23622047244094491" bottom="0.19685039370078741" header="0.19685039370078741" footer="0.23622047244094491"/>
  <pageSetup paperSize="9" scale="86"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O129"/>
  <sheetViews>
    <sheetView view="pageBreakPreview" zoomScale="85" zoomScaleNormal="70" zoomScaleSheetLayoutView="85" workbookViewId="0">
      <selection activeCell="B1" sqref="B1"/>
    </sheetView>
  </sheetViews>
  <sheetFormatPr defaultRowHeight="14.25"/>
  <cols>
    <col min="1" max="1" width="1" style="277" customWidth="1"/>
    <col min="2" max="5" width="9.140625" style="277"/>
    <col min="6" max="6" width="20.28515625" style="277" bestFit="1" customWidth="1"/>
    <col min="7" max="8" width="5.7109375" style="277" customWidth="1"/>
    <col min="9" max="9" width="5.5703125" style="277" customWidth="1"/>
    <col min="10" max="11" width="5.7109375" style="277" customWidth="1"/>
    <col min="12" max="12" width="6.140625" style="277" customWidth="1"/>
    <col min="13" max="13" width="5.7109375" style="277" customWidth="1"/>
    <col min="14" max="14" width="4.7109375" style="277" customWidth="1"/>
    <col min="15" max="15" width="5.85546875" style="277" customWidth="1"/>
    <col min="16" max="16" width="5.7109375" style="277" customWidth="1"/>
    <col min="17" max="17" width="4" style="277" customWidth="1"/>
    <col min="18" max="18" width="4.140625" style="277" customWidth="1"/>
    <col min="19" max="20" width="4" style="277" customWidth="1"/>
    <col min="21" max="21" width="6.5703125" style="277" customWidth="1"/>
    <col min="22" max="23" width="5" style="277" customWidth="1"/>
    <col min="24" max="24" width="5.28515625" style="277" customWidth="1"/>
    <col min="25" max="29" width="3.42578125" style="277" customWidth="1"/>
    <col min="30" max="30" width="3.140625" style="277" customWidth="1"/>
    <col min="31" max="31" width="3.85546875" style="277" customWidth="1"/>
    <col min="32" max="32" width="4.7109375" style="277" customWidth="1"/>
    <col min="33" max="33" width="4.5703125" style="277" customWidth="1"/>
    <col min="34" max="35" width="3.42578125" style="277" customWidth="1"/>
    <col min="36" max="36" width="4.28515625" style="277" customWidth="1"/>
    <col min="37" max="37" width="0.7109375" style="277" customWidth="1"/>
    <col min="38" max="16384" width="9.140625" style="277"/>
  </cols>
  <sheetData>
    <row r="1" spans="1:37" ht="15.75" thickBot="1">
      <c r="A1" s="197"/>
      <c r="B1" s="278"/>
      <c r="C1" s="198" t="str">
        <f>Page3!A4</f>
        <v>MOHOKARE LOCAL MUNICIPALITY</v>
      </c>
      <c r="D1" s="197"/>
      <c r="E1" s="197"/>
      <c r="F1" s="197"/>
      <c r="G1" s="197"/>
      <c r="H1" s="197"/>
      <c r="I1" s="197"/>
      <c r="J1" s="197"/>
      <c r="K1" s="197"/>
      <c r="L1" s="278"/>
      <c r="M1" s="197"/>
      <c r="N1" s="197"/>
      <c r="O1" s="197"/>
      <c r="P1" s="197"/>
      <c r="Q1" s="197"/>
      <c r="R1" s="197"/>
      <c r="S1" s="197"/>
      <c r="T1" s="197"/>
      <c r="U1" s="197"/>
      <c r="V1" s="197"/>
      <c r="W1" s="197"/>
      <c r="X1" s="197"/>
      <c r="Y1" s="197"/>
      <c r="Z1" s="197"/>
      <c r="AA1" s="197"/>
      <c r="AB1" s="197"/>
      <c r="AC1" s="197"/>
      <c r="AD1" s="197"/>
      <c r="AE1" s="197" t="str">
        <f>Page3!F4</f>
        <v>WSDP 2012</v>
      </c>
      <c r="AF1" s="198"/>
      <c r="AG1" s="197"/>
      <c r="AH1" s="197"/>
      <c r="AI1" s="197"/>
      <c r="AJ1" s="197"/>
      <c r="AK1" s="197"/>
    </row>
    <row r="2" spans="1:37" ht="15" customHeight="1" thickBot="1">
      <c r="A2" s="197"/>
      <c r="B2" s="2655" t="s">
        <v>240</v>
      </c>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7"/>
      <c r="AK2" s="197"/>
    </row>
    <row r="3" spans="1:37" ht="13.5" customHeight="1">
      <c r="A3" s="197"/>
      <c r="B3" s="2596" t="s">
        <v>66</v>
      </c>
      <c r="C3" s="2597"/>
      <c r="D3" s="2597"/>
      <c r="E3" s="2597"/>
      <c r="F3" s="2597"/>
      <c r="G3" s="2597"/>
      <c r="H3" s="2597"/>
      <c r="I3" s="2597"/>
      <c r="J3" s="2597"/>
      <c r="K3" s="2597"/>
      <c r="L3" s="2598" t="s">
        <v>705</v>
      </c>
      <c r="M3" s="2598"/>
      <c r="N3" s="2598"/>
      <c r="O3" s="2598"/>
      <c r="P3" s="2598"/>
      <c r="Q3" s="2598"/>
      <c r="R3" s="2598"/>
      <c r="S3" s="2598"/>
      <c r="T3" s="2598"/>
      <c r="U3" s="2598"/>
      <c r="V3" s="2598"/>
      <c r="W3" s="2598"/>
      <c r="X3" s="2598"/>
      <c r="Y3" s="2584" t="s">
        <v>67</v>
      </c>
      <c r="Z3" s="2584"/>
      <c r="AA3" s="2584"/>
      <c r="AB3" s="2584"/>
      <c r="AC3" s="2584"/>
      <c r="AD3" s="2584"/>
      <c r="AE3" s="2584"/>
      <c r="AF3" s="2584"/>
      <c r="AG3" s="2584"/>
      <c r="AH3" s="2584"/>
      <c r="AI3" s="2584"/>
      <c r="AJ3" s="2585"/>
      <c r="AK3" s="197"/>
    </row>
    <row r="4" spans="1:37" ht="12.75" customHeight="1">
      <c r="A4" s="197"/>
      <c r="B4" s="2604" t="s">
        <v>814</v>
      </c>
      <c r="C4" s="2605"/>
      <c r="D4" s="2605"/>
      <c r="E4" s="2605"/>
      <c r="F4" s="2605"/>
      <c r="G4" s="2605"/>
      <c r="H4" s="2605"/>
      <c r="I4" s="2605"/>
      <c r="J4" s="2605"/>
      <c r="K4" s="2605"/>
      <c r="L4" s="2576" t="s">
        <v>119</v>
      </c>
      <c r="M4" s="2576"/>
      <c r="N4" s="2576"/>
      <c r="O4" s="2576"/>
      <c r="P4" s="2576"/>
      <c r="Q4" s="2576"/>
      <c r="R4" s="2576"/>
      <c r="S4" s="2576"/>
      <c r="T4" s="2576"/>
      <c r="U4" s="2576"/>
      <c r="V4" s="2576"/>
      <c r="W4" s="2576"/>
      <c r="X4" s="2576"/>
      <c r="Y4" s="2589" t="s">
        <v>735</v>
      </c>
      <c r="Z4" s="2589"/>
      <c r="AA4" s="2589"/>
      <c r="AB4" s="2589"/>
      <c r="AC4" s="2589"/>
      <c r="AD4" s="2589"/>
      <c r="AE4" s="2589"/>
      <c r="AF4" s="2589"/>
      <c r="AG4" s="2589"/>
      <c r="AH4" s="2589" t="s">
        <v>69</v>
      </c>
      <c r="AI4" s="2589"/>
      <c r="AJ4" s="2590"/>
      <c r="AK4" s="197"/>
    </row>
    <row r="5" spans="1:37" ht="13.5" customHeight="1">
      <c r="A5" s="197"/>
      <c r="B5" s="2604"/>
      <c r="C5" s="2605"/>
      <c r="D5" s="2605"/>
      <c r="E5" s="2605"/>
      <c r="F5" s="2605"/>
      <c r="G5" s="2605"/>
      <c r="H5" s="2605"/>
      <c r="I5" s="2605"/>
      <c r="J5" s="2605"/>
      <c r="K5" s="2605"/>
      <c r="L5" s="2591" t="s">
        <v>309</v>
      </c>
      <c r="M5" s="2592" t="s">
        <v>310</v>
      </c>
      <c r="N5" s="2614" t="s">
        <v>496</v>
      </c>
      <c r="O5" s="2592" t="s">
        <v>649</v>
      </c>
      <c r="P5" s="2592" t="s">
        <v>650</v>
      </c>
      <c r="Q5" s="2592" t="s">
        <v>667</v>
      </c>
      <c r="R5" s="2610" t="s">
        <v>668</v>
      </c>
      <c r="S5" s="2592" t="s">
        <v>121</v>
      </c>
      <c r="T5" s="2592" t="s">
        <v>644</v>
      </c>
      <c r="U5" s="2592" t="s">
        <v>651</v>
      </c>
      <c r="V5" s="2614" t="s">
        <v>495</v>
      </c>
      <c r="W5" s="2616" t="s">
        <v>73</v>
      </c>
      <c r="X5" s="2633" t="s">
        <v>73</v>
      </c>
      <c r="Y5" s="2341" t="s">
        <v>70</v>
      </c>
      <c r="Z5" s="2609" t="s">
        <v>108</v>
      </c>
      <c r="AA5" s="2609"/>
      <c r="AB5" s="2609"/>
      <c r="AC5" s="2609"/>
      <c r="AD5" s="2615" t="s">
        <v>72</v>
      </c>
      <c r="AE5" s="2615"/>
      <c r="AF5" s="2615"/>
      <c r="AG5" s="2506" t="s">
        <v>73</v>
      </c>
      <c r="AH5" s="2341" t="s">
        <v>70</v>
      </c>
      <c r="AI5" s="2342" t="s">
        <v>74</v>
      </c>
      <c r="AJ5" s="2491" t="s">
        <v>73</v>
      </c>
      <c r="AK5" s="197"/>
    </row>
    <row r="6" spans="1:37" ht="73.5" customHeight="1">
      <c r="A6" s="197"/>
      <c r="B6" s="2604"/>
      <c r="C6" s="2605"/>
      <c r="D6" s="2605"/>
      <c r="E6" s="2605"/>
      <c r="F6" s="2605"/>
      <c r="G6" s="2605"/>
      <c r="H6" s="2605"/>
      <c r="I6" s="2605"/>
      <c r="J6" s="2605"/>
      <c r="K6" s="2605"/>
      <c r="L6" s="2591"/>
      <c r="M6" s="2592"/>
      <c r="N6" s="2614"/>
      <c r="O6" s="2592"/>
      <c r="P6" s="2592"/>
      <c r="Q6" s="2592"/>
      <c r="R6" s="2610"/>
      <c r="S6" s="2592"/>
      <c r="T6" s="2592"/>
      <c r="U6" s="2592"/>
      <c r="V6" s="2614"/>
      <c r="W6" s="2616"/>
      <c r="X6" s="2633"/>
      <c r="Y6" s="2341"/>
      <c r="Z6" s="2419" t="s">
        <v>75</v>
      </c>
      <c r="AA6" s="2419"/>
      <c r="AB6" s="2419"/>
      <c r="AC6" s="2419"/>
      <c r="AD6" s="1059" t="s">
        <v>364</v>
      </c>
      <c r="AE6" s="1059" t="s">
        <v>77</v>
      </c>
      <c r="AF6" s="1059" t="s">
        <v>78</v>
      </c>
      <c r="AG6" s="2506"/>
      <c r="AH6" s="2341"/>
      <c r="AI6" s="2342"/>
      <c r="AJ6" s="2491"/>
      <c r="AK6" s="197"/>
    </row>
    <row r="7" spans="1:37" ht="16.5" customHeight="1">
      <c r="A7" s="197"/>
      <c r="B7" s="2658" t="s">
        <v>958</v>
      </c>
      <c r="C7" s="2659"/>
      <c r="D7" s="2659"/>
      <c r="E7" s="2659"/>
      <c r="F7" s="2659"/>
      <c r="G7" s="2659"/>
      <c r="H7" s="2659"/>
      <c r="I7" s="2659"/>
      <c r="J7" s="2659"/>
      <c r="K7" s="2659"/>
      <c r="L7" s="2591"/>
      <c r="M7" s="2592"/>
      <c r="N7" s="2614"/>
      <c r="O7" s="2592"/>
      <c r="P7" s="2592"/>
      <c r="Q7" s="2592"/>
      <c r="R7" s="2610"/>
      <c r="S7" s="2592"/>
      <c r="T7" s="2592"/>
      <c r="U7" s="2592"/>
      <c r="V7" s="2614"/>
      <c r="W7" s="2616"/>
      <c r="X7" s="2633"/>
      <c r="Y7" s="2341"/>
      <c r="Z7" s="1035">
        <v>1</v>
      </c>
      <c r="AA7" s="1035">
        <v>3</v>
      </c>
      <c r="AB7" s="1035">
        <v>5</v>
      </c>
      <c r="AC7" s="1035" t="s">
        <v>79</v>
      </c>
      <c r="AD7" s="1036" t="s">
        <v>80</v>
      </c>
      <c r="AE7" s="1036" t="s">
        <v>80</v>
      </c>
      <c r="AF7" s="1036" t="s">
        <v>80</v>
      </c>
      <c r="AG7" s="2506"/>
      <c r="AH7" s="2341"/>
      <c r="AI7" s="2342"/>
      <c r="AJ7" s="2491"/>
      <c r="AK7" s="197"/>
    </row>
    <row r="8" spans="1:37" ht="16.5" customHeight="1">
      <c r="A8" s="197"/>
      <c r="B8" s="2634" t="s">
        <v>208</v>
      </c>
      <c r="C8" s="2635"/>
      <c r="D8" s="2635"/>
      <c r="E8" s="2635"/>
      <c r="F8" s="2635"/>
      <c r="G8" s="2635"/>
      <c r="H8" s="2635"/>
      <c r="I8" s="2635"/>
      <c r="J8" s="2635"/>
      <c r="K8" s="2635"/>
      <c r="L8" s="2651" t="s">
        <v>660</v>
      </c>
      <c r="M8" s="2651"/>
      <c r="N8" s="2651"/>
      <c r="O8" s="2651"/>
      <c r="P8" s="2651"/>
      <c r="Q8" s="2651"/>
      <c r="R8" s="2651"/>
      <c r="S8" s="2651"/>
      <c r="T8" s="2651"/>
      <c r="U8" s="2651"/>
      <c r="V8" s="2651"/>
      <c r="W8" s="1037" t="s">
        <v>302</v>
      </c>
      <c r="X8" s="1037" t="s">
        <v>302</v>
      </c>
      <c r="Y8" s="2619" t="s">
        <v>660</v>
      </c>
      <c r="Z8" s="2619"/>
      <c r="AA8" s="2619"/>
      <c r="AB8" s="2619"/>
      <c r="AC8" s="2619"/>
      <c r="AD8" s="2619"/>
      <c r="AE8" s="2619"/>
      <c r="AF8" s="2619"/>
      <c r="AG8" s="457" t="s">
        <v>302</v>
      </c>
      <c r="AH8" s="2636" t="s">
        <v>661</v>
      </c>
      <c r="AI8" s="2636"/>
      <c r="AJ8" s="459" t="s">
        <v>302</v>
      </c>
      <c r="AK8" s="197"/>
    </row>
    <row r="9" spans="1:37" ht="14.25" customHeight="1">
      <c r="A9" s="1208"/>
      <c r="B9" s="458" t="s">
        <v>244</v>
      </c>
      <c r="C9" s="455"/>
      <c r="D9" s="455"/>
      <c r="E9" s="455"/>
      <c r="F9" s="455"/>
      <c r="G9" s="455"/>
      <c r="H9" s="455"/>
      <c r="I9" s="455"/>
      <c r="J9" s="455"/>
      <c r="K9" s="455"/>
      <c r="L9" s="2637" t="s">
        <v>389</v>
      </c>
      <c r="M9" s="2637"/>
      <c r="N9" s="2637"/>
      <c r="O9" s="2637"/>
      <c r="P9" s="2637"/>
      <c r="Q9" s="2637"/>
      <c r="R9" s="2637"/>
      <c r="S9" s="2637"/>
      <c r="T9" s="2637"/>
      <c r="U9" s="2637"/>
      <c r="V9" s="2637"/>
      <c r="W9" s="455"/>
      <c r="X9" s="455"/>
      <c r="Y9" s="455"/>
      <c r="Z9" s="455"/>
      <c r="AA9" s="455"/>
      <c r="AB9" s="455"/>
      <c r="AC9" s="455"/>
      <c r="AD9" s="455"/>
      <c r="AE9" s="455"/>
      <c r="AF9" s="455"/>
      <c r="AG9" s="455"/>
      <c r="AH9" s="455"/>
      <c r="AI9" s="455"/>
      <c r="AJ9" s="456"/>
      <c r="AK9" s="197"/>
    </row>
    <row r="10" spans="1:37" ht="14.25" customHeight="1">
      <c r="A10" s="1208"/>
      <c r="B10" s="2646" t="s">
        <v>899</v>
      </c>
      <c r="C10" s="2647"/>
      <c r="D10" s="2647"/>
      <c r="E10" s="2647"/>
      <c r="F10" s="2647"/>
      <c r="G10" s="430" t="s">
        <v>696</v>
      </c>
      <c r="H10" s="1634" t="s">
        <v>1270</v>
      </c>
      <c r="I10" s="319"/>
      <c r="J10" s="430" t="s">
        <v>697</v>
      </c>
      <c r="K10" s="1635"/>
      <c r="L10" s="2697"/>
      <c r="M10" s="2698"/>
      <c r="N10" s="2698"/>
      <c r="O10" s="2698"/>
      <c r="P10" s="2698"/>
      <c r="Q10" s="2698"/>
      <c r="R10" s="2698"/>
      <c r="S10" s="2698"/>
      <c r="T10" s="2698"/>
      <c r="U10" s="2698"/>
      <c r="V10" s="2699"/>
      <c r="W10" s="1905">
        <v>60</v>
      </c>
      <c r="X10" s="1906">
        <v>60</v>
      </c>
      <c r="Y10" s="1968" t="s">
        <v>1270</v>
      </c>
      <c r="Z10" s="1968" t="s">
        <v>1270</v>
      </c>
      <c r="AA10" s="1968" t="s">
        <v>1270</v>
      </c>
      <c r="AB10" s="1968" t="s">
        <v>1270</v>
      </c>
      <c r="AC10" s="1878"/>
      <c r="AD10" s="1968" t="s">
        <v>1270</v>
      </c>
      <c r="AE10" s="1968" t="s">
        <v>1270</v>
      </c>
      <c r="AF10" s="1968" t="s">
        <v>1270</v>
      </c>
      <c r="AG10" s="1907">
        <v>60</v>
      </c>
      <c r="AH10" s="1968" t="s">
        <v>1270</v>
      </c>
      <c r="AI10" s="1968" t="s">
        <v>1271</v>
      </c>
      <c r="AJ10" s="543">
        <v>40</v>
      </c>
      <c r="AK10" s="197"/>
    </row>
    <row r="11" spans="1:37" ht="14.25" customHeight="1">
      <c r="A11" s="1208"/>
      <c r="B11" s="2643" t="s">
        <v>900</v>
      </c>
      <c r="C11" s="2644"/>
      <c r="D11" s="2644"/>
      <c r="E11" s="2644"/>
      <c r="F11" s="2644"/>
      <c r="G11" s="2644"/>
      <c r="H11" s="2644"/>
      <c r="I11" s="2644"/>
      <c r="J11" s="2644"/>
      <c r="K11" s="2645"/>
      <c r="L11" s="1968" t="s">
        <v>1270</v>
      </c>
      <c r="M11" s="1968" t="s">
        <v>1270</v>
      </c>
      <c r="N11" s="1968" t="s">
        <v>1270</v>
      </c>
      <c r="O11" s="1968" t="s">
        <v>1270</v>
      </c>
      <c r="P11" s="1968" t="s">
        <v>1270</v>
      </c>
      <c r="Q11" s="1968" t="s">
        <v>1270</v>
      </c>
      <c r="R11" s="1968" t="s">
        <v>1270</v>
      </c>
      <c r="S11" s="1968" t="s">
        <v>1270</v>
      </c>
      <c r="T11" s="1968" t="s">
        <v>1270</v>
      </c>
      <c r="U11" s="1968" t="s">
        <v>1270</v>
      </c>
      <c r="V11" s="1908" t="s">
        <v>1270</v>
      </c>
      <c r="W11" s="1905">
        <v>60</v>
      </c>
      <c r="X11" s="1906">
        <v>60</v>
      </c>
      <c r="Y11" s="2700"/>
      <c r="Z11" s="2650"/>
      <c r="AA11" s="2650"/>
      <c r="AB11" s="2650"/>
      <c r="AC11" s="2650"/>
      <c r="AD11" s="2650"/>
      <c r="AE11" s="2650"/>
      <c r="AF11" s="2650"/>
      <c r="AG11" s="2650"/>
      <c r="AH11" s="2650"/>
      <c r="AI11" s="2650"/>
      <c r="AJ11" s="2702"/>
      <c r="AK11" s="197"/>
    </row>
    <row r="12" spans="1:37">
      <c r="A12" s="197"/>
      <c r="B12" s="1049" t="s">
        <v>904</v>
      </c>
      <c r="C12" s="1034"/>
      <c r="D12" s="1034"/>
      <c r="E12" s="1034"/>
      <c r="F12" s="1034"/>
      <c r="G12" s="430" t="s">
        <v>696</v>
      </c>
      <c r="H12" s="1634" t="s">
        <v>1270</v>
      </c>
      <c r="I12" s="319"/>
      <c r="J12" s="430" t="s">
        <v>697</v>
      </c>
      <c r="K12" s="1635"/>
      <c r="L12" s="2700"/>
      <c r="M12" s="2650"/>
      <c r="N12" s="2650"/>
      <c r="O12" s="2650"/>
      <c r="P12" s="2650"/>
      <c r="Q12" s="2650"/>
      <c r="R12" s="2650"/>
      <c r="S12" s="2650"/>
      <c r="T12" s="2650"/>
      <c r="U12" s="2650"/>
      <c r="V12" s="2701"/>
      <c r="W12" s="1905">
        <v>60</v>
      </c>
      <c r="X12" s="1906">
        <v>60</v>
      </c>
      <c r="Y12" s="1968" t="s">
        <v>1270</v>
      </c>
      <c r="Z12" s="1968" t="s">
        <v>1270</v>
      </c>
      <c r="AA12" s="1968" t="s">
        <v>1270</v>
      </c>
      <c r="AB12" s="1968" t="s">
        <v>1270</v>
      </c>
      <c r="AC12" s="1968"/>
      <c r="AD12" s="1968" t="s">
        <v>1270</v>
      </c>
      <c r="AE12" s="1968" t="s">
        <v>1270</v>
      </c>
      <c r="AF12" s="1968" t="s">
        <v>1270</v>
      </c>
      <c r="AG12" s="1907">
        <v>60</v>
      </c>
      <c r="AH12" s="1968" t="s">
        <v>1270</v>
      </c>
      <c r="AI12" s="1968" t="s">
        <v>1271</v>
      </c>
      <c r="AJ12" s="543">
        <v>40</v>
      </c>
      <c r="AK12" s="197"/>
    </row>
    <row r="13" spans="1:37">
      <c r="A13" s="197"/>
      <c r="B13" s="2643" t="s">
        <v>900</v>
      </c>
      <c r="C13" s="2644"/>
      <c r="D13" s="2644"/>
      <c r="E13" s="2644"/>
      <c r="F13" s="2644"/>
      <c r="G13" s="2644"/>
      <c r="H13" s="2644"/>
      <c r="I13" s="2644"/>
      <c r="J13" s="2644"/>
      <c r="K13" s="2645"/>
      <c r="L13" s="1969" t="s">
        <v>1270</v>
      </c>
      <c r="M13" s="1969" t="s">
        <v>1270</v>
      </c>
      <c r="N13" s="1969" t="s">
        <v>1270</v>
      </c>
      <c r="O13" s="1969" t="s">
        <v>1270</v>
      </c>
      <c r="P13" s="1969" t="s">
        <v>1270</v>
      </c>
      <c r="Q13" s="1969" t="s">
        <v>1270</v>
      </c>
      <c r="R13" s="1969" t="s">
        <v>1270</v>
      </c>
      <c r="S13" s="1969" t="s">
        <v>1270</v>
      </c>
      <c r="T13" s="1969" t="s">
        <v>1270</v>
      </c>
      <c r="U13" s="1969" t="s">
        <v>1270</v>
      </c>
      <c r="V13" s="1912" t="s">
        <v>1270</v>
      </c>
      <c r="W13" s="1905">
        <v>60</v>
      </c>
      <c r="X13" s="1906">
        <v>60</v>
      </c>
      <c r="Y13" s="1968" t="s">
        <v>1270</v>
      </c>
      <c r="Z13" s="1968" t="s">
        <v>1270</v>
      </c>
      <c r="AA13" s="1968" t="s">
        <v>1270</v>
      </c>
      <c r="AB13" s="1968" t="s">
        <v>1270</v>
      </c>
      <c r="AC13" s="1968"/>
      <c r="AD13" s="1968" t="s">
        <v>1270</v>
      </c>
      <c r="AE13" s="1968" t="s">
        <v>1270</v>
      </c>
      <c r="AF13" s="1968" t="s">
        <v>1270</v>
      </c>
      <c r="AG13" s="1907">
        <v>60</v>
      </c>
      <c r="AH13" s="1968" t="s">
        <v>1270</v>
      </c>
      <c r="AI13" s="1968" t="s">
        <v>1271</v>
      </c>
      <c r="AJ13" s="543">
        <v>40</v>
      </c>
      <c r="AK13" s="197"/>
    </row>
    <row r="14" spans="1:37" ht="22.5">
      <c r="A14" s="197"/>
      <c r="B14" s="433" t="s">
        <v>905</v>
      </c>
      <c r="C14" s="1042"/>
      <c r="D14" s="1043"/>
      <c r="E14" s="1043"/>
      <c r="F14" s="1047" t="s">
        <v>912</v>
      </c>
      <c r="G14" s="435" t="s">
        <v>696</v>
      </c>
      <c r="H14" s="1634" t="s">
        <v>1270</v>
      </c>
      <c r="I14" s="434"/>
      <c r="J14" s="435" t="s">
        <v>697</v>
      </c>
      <c r="K14" s="1635"/>
      <c r="L14" s="1968" t="s">
        <v>1270</v>
      </c>
      <c r="M14" s="1968" t="s">
        <v>1270</v>
      </c>
      <c r="N14" s="1968" t="s">
        <v>1270</v>
      </c>
      <c r="O14" s="1968" t="s">
        <v>1270</v>
      </c>
      <c r="P14" s="1968" t="s">
        <v>1270</v>
      </c>
      <c r="Q14" s="1882"/>
      <c r="R14" s="1882"/>
      <c r="S14" s="1882"/>
      <c r="T14" s="1882"/>
      <c r="U14" s="1882"/>
      <c r="V14" s="1968" t="s">
        <v>1270</v>
      </c>
      <c r="W14" s="1905">
        <v>60</v>
      </c>
      <c r="X14" s="1906">
        <v>60</v>
      </c>
      <c r="Y14" s="1968" t="s">
        <v>1270</v>
      </c>
      <c r="Z14" s="1968" t="s">
        <v>1270</v>
      </c>
      <c r="AA14" s="1968" t="s">
        <v>1270</v>
      </c>
      <c r="AB14" s="1968" t="s">
        <v>1270</v>
      </c>
      <c r="AC14" s="1968"/>
      <c r="AD14" s="1968" t="s">
        <v>1270</v>
      </c>
      <c r="AE14" s="1968" t="s">
        <v>1270</v>
      </c>
      <c r="AF14" s="1968" t="s">
        <v>1270</v>
      </c>
      <c r="AG14" s="1907">
        <v>60</v>
      </c>
      <c r="AH14" s="1968" t="s">
        <v>1270</v>
      </c>
      <c r="AI14" s="1968" t="s">
        <v>1271</v>
      </c>
      <c r="AJ14" s="543">
        <v>40</v>
      </c>
      <c r="AK14" s="197"/>
    </row>
    <row r="15" spans="1:37">
      <c r="A15" s="197"/>
      <c r="B15" s="2643" t="s">
        <v>900</v>
      </c>
      <c r="C15" s="2644"/>
      <c r="D15" s="2644"/>
      <c r="E15" s="2644"/>
      <c r="F15" s="2644"/>
      <c r="G15" s="2644"/>
      <c r="H15" s="2644"/>
      <c r="I15" s="2644"/>
      <c r="J15" s="2644"/>
      <c r="K15" s="2645"/>
      <c r="L15" s="2638"/>
      <c r="M15" s="2588"/>
      <c r="N15" s="2588"/>
      <c r="O15" s="2588"/>
      <c r="P15" s="2588"/>
      <c r="Q15" s="1882"/>
      <c r="R15" s="1882"/>
      <c r="S15" s="1882"/>
      <c r="T15" s="1882"/>
      <c r="U15" s="1882"/>
      <c r="V15" s="1909" t="s">
        <v>1270</v>
      </c>
      <c r="W15" s="1905">
        <v>60</v>
      </c>
      <c r="X15" s="1906">
        <v>60</v>
      </c>
      <c r="Y15" s="1968" t="s">
        <v>1270</v>
      </c>
      <c r="Z15" s="1968" t="s">
        <v>1270</v>
      </c>
      <c r="AA15" s="1968" t="s">
        <v>1270</v>
      </c>
      <c r="AB15" s="1968" t="s">
        <v>1270</v>
      </c>
      <c r="AC15" s="1968"/>
      <c r="AD15" s="1968" t="s">
        <v>1270</v>
      </c>
      <c r="AE15" s="1968" t="s">
        <v>1270</v>
      </c>
      <c r="AF15" s="1968" t="s">
        <v>1270</v>
      </c>
      <c r="AG15" s="1907">
        <v>60</v>
      </c>
      <c r="AH15" s="1968" t="s">
        <v>1270</v>
      </c>
      <c r="AI15" s="1968" t="s">
        <v>1271</v>
      </c>
      <c r="AJ15" s="543">
        <v>40</v>
      </c>
      <c r="AK15" s="197"/>
    </row>
    <row r="16" spans="1:37">
      <c r="A16" s="197"/>
      <c r="B16" s="1049" t="s">
        <v>906</v>
      </c>
      <c r="C16" s="1034"/>
      <c r="D16" s="1034"/>
      <c r="E16" s="1034"/>
      <c r="F16" s="1034"/>
      <c r="G16" s="430" t="s">
        <v>696</v>
      </c>
      <c r="H16" s="1634"/>
      <c r="I16" s="319"/>
      <c r="J16" s="430" t="s">
        <v>697</v>
      </c>
      <c r="K16" s="1635" t="s">
        <v>1271</v>
      </c>
      <c r="L16" s="1968" t="s">
        <v>1271</v>
      </c>
      <c r="M16" s="1968" t="s">
        <v>1271</v>
      </c>
      <c r="N16" s="1968" t="s">
        <v>1271</v>
      </c>
      <c r="O16" s="1968" t="s">
        <v>1271</v>
      </c>
      <c r="P16" s="1968" t="s">
        <v>1271</v>
      </c>
      <c r="Q16" s="1881"/>
      <c r="R16" s="1882"/>
      <c r="S16" s="1882"/>
      <c r="T16" s="1882"/>
      <c r="U16" s="1910"/>
      <c r="V16" s="1908" t="s">
        <v>1271</v>
      </c>
      <c r="W16" s="1905">
        <v>60</v>
      </c>
      <c r="X16" s="1906">
        <v>60</v>
      </c>
      <c r="Y16" s="2703"/>
      <c r="Z16" s="2703"/>
      <c r="AA16" s="2703"/>
      <c r="AB16" s="2703"/>
      <c r="AC16" s="2703"/>
      <c r="AD16" s="2703"/>
      <c r="AE16" s="2703"/>
      <c r="AF16" s="2703"/>
      <c r="AG16" s="2703"/>
      <c r="AH16" s="2703"/>
      <c r="AI16" s="2703"/>
      <c r="AJ16" s="2704"/>
      <c r="AK16" s="197"/>
    </row>
    <row r="17" spans="1:41">
      <c r="A17" s="197"/>
      <c r="B17" s="2643" t="s">
        <v>900</v>
      </c>
      <c r="C17" s="2644"/>
      <c r="D17" s="2644"/>
      <c r="E17" s="2644"/>
      <c r="F17" s="2644"/>
      <c r="G17" s="2644"/>
      <c r="H17" s="2644"/>
      <c r="I17" s="2644"/>
      <c r="J17" s="2644"/>
      <c r="K17" s="2645"/>
      <c r="L17" s="1958" t="s">
        <v>1271</v>
      </c>
      <c r="M17" s="1958" t="s">
        <v>1271</v>
      </c>
      <c r="N17" s="1958" t="s">
        <v>1271</v>
      </c>
      <c r="O17" s="1958" t="s">
        <v>1271</v>
      </c>
      <c r="P17" s="1958" t="s">
        <v>1271</v>
      </c>
      <c r="Q17" s="554"/>
      <c r="R17" s="554"/>
      <c r="S17" s="554"/>
      <c r="T17" s="554"/>
      <c r="U17" s="1911"/>
      <c r="V17" s="1908" t="s">
        <v>1271</v>
      </c>
      <c r="W17" s="1905">
        <v>60</v>
      </c>
      <c r="X17" s="1906">
        <v>60</v>
      </c>
      <c r="Y17" s="2703"/>
      <c r="Z17" s="2703"/>
      <c r="AA17" s="2703"/>
      <c r="AB17" s="2703"/>
      <c r="AC17" s="2703"/>
      <c r="AD17" s="2703"/>
      <c r="AE17" s="2703"/>
      <c r="AF17" s="2703"/>
      <c r="AG17" s="2703"/>
      <c r="AH17" s="2703"/>
      <c r="AI17" s="2703"/>
      <c r="AJ17" s="2704"/>
      <c r="AK17" s="197"/>
      <c r="AO17" s="186"/>
    </row>
    <row r="18" spans="1:41" ht="15" customHeight="1">
      <c r="A18" s="197"/>
      <c r="B18" s="2625" t="s">
        <v>907</v>
      </c>
      <c r="C18" s="2626"/>
      <c r="D18" s="2626"/>
      <c r="E18" s="2626"/>
      <c r="F18" s="2626"/>
      <c r="G18" s="2626"/>
      <c r="H18" s="2626"/>
      <c r="I18" s="2626"/>
      <c r="J18" s="2626"/>
      <c r="K18" s="2627"/>
      <c r="L18" s="1871">
        <v>24</v>
      </c>
      <c r="M18" s="1871">
        <v>2</v>
      </c>
      <c r="N18" s="1871">
        <v>2</v>
      </c>
      <c r="O18" s="1871">
        <v>6</v>
      </c>
      <c r="P18" s="1871">
        <v>2</v>
      </c>
      <c r="Q18" s="1878">
        <v>111.8952663433201</v>
      </c>
      <c r="R18" s="1878">
        <v>8.8686151051027018</v>
      </c>
      <c r="S18" s="1878">
        <v>11</v>
      </c>
      <c r="T18" s="1878"/>
      <c r="U18" s="1878"/>
      <c r="V18" s="1908">
        <v>3</v>
      </c>
      <c r="W18" s="1905">
        <v>40</v>
      </c>
      <c r="X18" s="1906">
        <v>40</v>
      </c>
      <c r="Y18" s="2703"/>
      <c r="Z18" s="2703"/>
      <c r="AA18" s="2703"/>
      <c r="AB18" s="2703"/>
      <c r="AC18" s="2703"/>
      <c r="AD18" s="2703"/>
      <c r="AE18" s="2703"/>
      <c r="AF18" s="2703"/>
      <c r="AG18" s="2703"/>
      <c r="AH18" s="2703"/>
      <c r="AI18" s="2703"/>
      <c r="AJ18" s="2704"/>
      <c r="AK18" s="197"/>
    </row>
    <row r="19" spans="1:41" ht="15">
      <c r="A19" s="197"/>
      <c r="B19" s="2611" t="s">
        <v>908</v>
      </c>
      <c r="C19" s="2612"/>
      <c r="D19" s="2612"/>
      <c r="E19" s="2612"/>
      <c r="F19" s="431" t="s">
        <v>438</v>
      </c>
      <c r="G19" s="2648">
        <v>3733</v>
      </c>
      <c r="H19" s="2648"/>
      <c r="I19" s="2648"/>
      <c r="J19" s="2648"/>
      <c r="K19" s="2649"/>
      <c r="L19" s="2638"/>
      <c r="M19" s="2588"/>
      <c r="N19" s="2588"/>
      <c r="O19" s="2588"/>
      <c r="P19" s="2588"/>
      <c r="Q19" s="2588"/>
      <c r="R19" s="2588"/>
      <c r="S19" s="2588"/>
      <c r="T19" s="2588"/>
      <c r="U19" s="2588"/>
      <c r="V19" s="2650"/>
      <c r="W19" s="1905">
        <v>60</v>
      </c>
      <c r="X19" s="1906">
        <v>60</v>
      </c>
      <c r="Y19" s="2703"/>
      <c r="Z19" s="2703"/>
      <c r="AA19" s="2703"/>
      <c r="AB19" s="2703"/>
      <c r="AC19" s="2703"/>
      <c r="AD19" s="2703"/>
      <c r="AE19" s="2703"/>
      <c r="AF19" s="2703"/>
      <c r="AG19" s="2703"/>
      <c r="AH19" s="2703"/>
      <c r="AI19" s="2703"/>
      <c r="AJ19" s="2704"/>
      <c r="AK19" s="197"/>
    </row>
    <row r="20" spans="1:41" ht="15">
      <c r="A20" s="197"/>
      <c r="B20" s="2611" t="s">
        <v>909</v>
      </c>
      <c r="C20" s="2612"/>
      <c r="D20" s="2612"/>
      <c r="E20" s="2612"/>
      <c r="F20" s="431" t="s">
        <v>438</v>
      </c>
      <c r="G20" s="2648">
        <v>1800</v>
      </c>
      <c r="H20" s="2648"/>
      <c r="I20" s="2648"/>
      <c r="J20" s="2648"/>
      <c r="K20" s="2649"/>
      <c r="L20" s="2586"/>
      <c r="M20" s="2587"/>
      <c r="N20" s="2587"/>
      <c r="O20" s="2587"/>
      <c r="P20" s="2587"/>
      <c r="Q20" s="2587"/>
      <c r="R20" s="2587"/>
      <c r="S20" s="2587"/>
      <c r="T20" s="2587"/>
      <c r="U20" s="2587"/>
      <c r="V20" s="2650"/>
      <c r="W20" s="1905">
        <v>60</v>
      </c>
      <c r="X20" s="1906">
        <v>60</v>
      </c>
      <c r="Y20" s="2703"/>
      <c r="Z20" s="2703"/>
      <c r="AA20" s="2703"/>
      <c r="AB20" s="2703"/>
      <c r="AC20" s="2703"/>
      <c r="AD20" s="2703"/>
      <c r="AE20" s="2703"/>
      <c r="AF20" s="2703"/>
      <c r="AG20" s="2703"/>
      <c r="AH20" s="2703"/>
      <c r="AI20" s="2703"/>
      <c r="AJ20" s="2704"/>
      <c r="AK20" s="197"/>
    </row>
    <row r="21" spans="1:41" ht="15">
      <c r="A21" s="197"/>
      <c r="B21" s="2611" t="s">
        <v>910</v>
      </c>
      <c r="C21" s="2612"/>
      <c r="D21" s="2612"/>
      <c r="E21" s="2612"/>
      <c r="F21" s="431" t="s">
        <v>438</v>
      </c>
      <c r="G21" s="2648">
        <v>42</v>
      </c>
      <c r="H21" s="2648"/>
      <c r="I21" s="2648"/>
      <c r="J21" s="2648"/>
      <c r="K21" s="2649"/>
      <c r="L21" s="2640"/>
      <c r="M21" s="2641"/>
      <c r="N21" s="2641"/>
      <c r="O21" s="2641"/>
      <c r="P21" s="2641"/>
      <c r="Q21" s="2641"/>
      <c r="R21" s="2641"/>
      <c r="S21" s="2641"/>
      <c r="T21" s="2641"/>
      <c r="U21" s="2641"/>
      <c r="V21" s="2650"/>
      <c r="W21" s="1905">
        <v>55</v>
      </c>
      <c r="X21" s="1906">
        <v>60</v>
      </c>
      <c r="Y21" s="2703"/>
      <c r="Z21" s="2703"/>
      <c r="AA21" s="2703"/>
      <c r="AB21" s="2703"/>
      <c r="AC21" s="2703"/>
      <c r="AD21" s="2703"/>
      <c r="AE21" s="2703"/>
      <c r="AF21" s="2703"/>
      <c r="AG21" s="2703"/>
      <c r="AH21" s="2703"/>
      <c r="AI21" s="2703"/>
      <c r="AJ21" s="2704"/>
      <c r="AK21" s="197"/>
    </row>
    <row r="22" spans="1:41">
      <c r="A22" s="197"/>
      <c r="B22" s="2661"/>
      <c r="C22" s="2662"/>
      <c r="D22" s="2662"/>
      <c r="E22" s="2662"/>
      <c r="F22" s="2662"/>
      <c r="G22" s="2662"/>
      <c r="H22" s="2662"/>
      <c r="I22" s="2662"/>
      <c r="J22" s="2662"/>
      <c r="K22" s="2662"/>
      <c r="L22" s="2663"/>
      <c r="M22" s="2663"/>
      <c r="N22" s="2663"/>
      <c r="O22" s="2663"/>
      <c r="P22" s="2663"/>
      <c r="Q22" s="2663"/>
      <c r="R22" s="2663"/>
      <c r="S22" s="2663"/>
      <c r="T22" s="2663"/>
      <c r="U22" s="2663"/>
      <c r="V22" s="2662"/>
      <c r="W22" s="432">
        <f>SUM(W10:W21)/12/100</f>
        <v>0.57916666666666661</v>
      </c>
      <c r="X22" s="432">
        <f>SUM(X10:X21)/12/100</f>
        <v>0.58333333333333337</v>
      </c>
      <c r="Y22" s="2652"/>
      <c r="Z22" s="2653"/>
      <c r="AA22" s="2653"/>
      <c r="AB22" s="2653"/>
      <c r="AC22" s="2653"/>
      <c r="AD22" s="2653"/>
      <c r="AE22" s="2653"/>
      <c r="AF22" s="2654"/>
      <c r="AG22" s="475">
        <f>SUM(AG10:AG15)/5/100</f>
        <v>0.6</v>
      </c>
      <c r="AH22" s="2652"/>
      <c r="AI22" s="2654"/>
      <c r="AJ22" s="476">
        <f>SUM(AJ10:AJ15)/5/100</f>
        <v>0.4</v>
      </c>
      <c r="AK22" s="197"/>
      <c r="AN22" s="186"/>
    </row>
    <row r="23" spans="1:41" ht="13.5" customHeight="1">
      <c r="A23" s="197"/>
      <c r="B23" s="328" t="s">
        <v>558</v>
      </c>
      <c r="C23" s="1045"/>
      <c r="D23" s="1045"/>
      <c r="E23" s="1045"/>
      <c r="F23" s="1045"/>
      <c r="G23" s="1045"/>
      <c r="H23" s="1045"/>
      <c r="I23" s="1045"/>
      <c r="J23" s="1045"/>
      <c r="K23" s="1045"/>
      <c r="L23" s="2617"/>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8"/>
      <c r="AK23" s="197"/>
    </row>
    <row r="24" spans="1:41">
      <c r="A24" s="197"/>
      <c r="B24" s="2625" t="s">
        <v>901</v>
      </c>
      <c r="C24" s="2626"/>
      <c r="D24" s="2626"/>
      <c r="E24" s="2626"/>
      <c r="F24" s="2626"/>
      <c r="G24" s="2626"/>
      <c r="H24" s="2626"/>
      <c r="I24" s="2626"/>
      <c r="J24" s="2626"/>
      <c r="K24" s="2627"/>
      <c r="L24" s="1968" t="s">
        <v>1271</v>
      </c>
      <c r="M24" s="1968" t="s">
        <v>1297</v>
      </c>
      <c r="N24" s="1968" t="s">
        <v>1271</v>
      </c>
      <c r="O24" s="1968" t="s">
        <v>1297</v>
      </c>
      <c r="P24" s="1968" t="s">
        <v>1271</v>
      </c>
      <c r="Q24" s="1968" t="s">
        <v>1271</v>
      </c>
      <c r="R24" s="1968" t="s">
        <v>1271</v>
      </c>
      <c r="S24" s="1968" t="s">
        <v>1271</v>
      </c>
      <c r="T24" s="1968" t="s">
        <v>1271</v>
      </c>
      <c r="U24" s="1968" t="s">
        <v>1271</v>
      </c>
      <c r="V24" s="1968" t="s">
        <v>1271</v>
      </c>
      <c r="W24" s="1905">
        <v>60</v>
      </c>
      <c r="X24" s="1906">
        <v>60</v>
      </c>
      <c r="Y24" s="1968" t="s">
        <v>1270</v>
      </c>
      <c r="Z24" s="1968" t="s">
        <v>1270</v>
      </c>
      <c r="AA24" s="1968" t="s">
        <v>1270</v>
      </c>
      <c r="AB24" s="1968" t="s">
        <v>1270</v>
      </c>
      <c r="AC24" s="1968"/>
      <c r="AD24" s="1968" t="s">
        <v>1270</v>
      </c>
      <c r="AE24" s="1968" t="s">
        <v>1270</v>
      </c>
      <c r="AF24" s="1968" t="s">
        <v>1270</v>
      </c>
      <c r="AG24" s="1907">
        <v>60</v>
      </c>
      <c r="AH24" s="1968" t="s">
        <v>1270</v>
      </c>
      <c r="AI24" s="1968" t="s">
        <v>1271</v>
      </c>
      <c r="AJ24" s="543">
        <v>40</v>
      </c>
      <c r="AK24" s="197"/>
    </row>
    <row r="25" spans="1:41">
      <c r="A25" s="197"/>
      <c r="B25" s="2625" t="s">
        <v>390</v>
      </c>
      <c r="C25" s="2626"/>
      <c r="D25" s="2626"/>
      <c r="E25" s="2626"/>
      <c r="F25" s="2626"/>
      <c r="G25" s="2626"/>
      <c r="H25" s="2626"/>
      <c r="I25" s="2626"/>
      <c r="J25" s="2626"/>
      <c r="K25" s="2627"/>
      <c r="L25" s="1968" t="s">
        <v>1270</v>
      </c>
      <c r="M25" s="1968" t="s">
        <v>1270</v>
      </c>
      <c r="N25" s="2638" t="s">
        <v>1</v>
      </c>
      <c r="O25" s="2588"/>
      <c r="P25" s="2588"/>
      <c r="Q25" s="2588"/>
      <c r="R25" s="2588"/>
      <c r="S25" s="2588"/>
      <c r="T25" s="2588"/>
      <c r="U25" s="2588"/>
      <c r="V25" s="2639"/>
      <c r="W25" s="1905">
        <v>60</v>
      </c>
      <c r="X25" s="1906">
        <v>60</v>
      </c>
      <c r="Y25" s="1968" t="s">
        <v>1270</v>
      </c>
      <c r="Z25" s="1968" t="s">
        <v>1270</v>
      </c>
      <c r="AA25" s="1968" t="s">
        <v>1270</v>
      </c>
      <c r="AB25" s="1968" t="s">
        <v>1270</v>
      </c>
      <c r="AC25" s="1968"/>
      <c r="AD25" s="1968" t="s">
        <v>1270</v>
      </c>
      <c r="AE25" s="1968" t="s">
        <v>1270</v>
      </c>
      <c r="AF25" s="1968" t="s">
        <v>1270</v>
      </c>
      <c r="AG25" s="1907">
        <v>60</v>
      </c>
      <c r="AH25" s="1968" t="s">
        <v>1270</v>
      </c>
      <c r="AI25" s="1968" t="s">
        <v>1271</v>
      </c>
      <c r="AJ25" s="543">
        <v>40</v>
      </c>
      <c r="AK25" s="197"/>
    </row>
    <row r="26" spans="1:41">
      <c r="A26" s="197"/>
      <c r="B26" s="2611" t="s">
        <v>911</v>
      </c>
      <c r="C26" s="2612"/>
      <c r="D26" s="2612"/>
      <c r="E26" s="2612"/>
      <c r="F26" s="2612"/>
      <c r="G26" s="2612"/>
      <c r="H26" s="2612"/>
      <c r="I26" s="2612"/>
      <c r="J26" s="2612"/>
      <c r="K26" s="2613"/>
      <c r="L26" s="1968" t="s">
        <v>1270</v>
      </c>
      <c r="M26" s="1968" t="s">
        <v>1270</v>
      </c>
      <c r="N26" s="2640"/>
      <c r="O26" s="2587"/>
      <c r="P26" s="2641"/>
      <c r="Q26" s="2641"/>
      <c r="R26" s="2641"/>
      <c r="S26" s="2641"/>
      <c r="T26" s="2641"/>
      <c r="U26" s="2641"/>
      <c r="V26" s="2642"/>
      <c r="W26" s="1905">
        <v>60</v>
      </c>
      <c r="X26" s="1906">
        <v>60</v>
      </c>
      <c r="Y26" s="1968" t="s">
        <v>1270</v>
      </c>
      <c r="Z26" s="1968" t="s">
        <v>1270</v>
      </c>
      <c r="AA26" s="1968" t="s">
        <v>1270</v>
      </c>
      <c r="AB26" s="1968" t="s">
        <v>1270</v>
      </c>
      <c r="AC26" s="1968"/>
      <c r="AD26" s="1968" t="s">
        <v>1270</v>
      </c>
      <c r="AE26" s="1968" t="s">
        <v>1270</v>
      </c>
      <c r="AF26" s="1968" t="s">
        <v>1270</v>
      </c>
      <c r="AG26" s="1907">
        <v>60</v>
      </c>
      <c r="AH26" s="1968" t="s">
        <v>1270</v>
      </c>
      <c r="AI26" s="1968" t="s">
        <v>1271</v>
      </c>
      <c r="AJ26" s="543">
        <v>40</v>
      </c>
      <c r="AK26" s="197"/>
    </row>
    <row r="27" spans="1:41">
      <c r="A27" s="197"/>
      <c r="B27" s="2625" t="s">
        <v>1023</v>
      </c>
      <c r="C27" s="2626"/>
      <c r="D27" s="2626"/>
      <c r="E27" s="2626"/>
      <c r="F27" s="2626"/>
      <c r="G27" s="2626"/>
      <c r="H27" s="2626"/>
      <c r="I27" s="2626"/>
      <c r="J27" s="2626"/>
      <c r="K27" s="2627"/>
      <c r="L27" s="1968" t="s">
        <v>1298</v>
      </c>
      <c r="M27" s="1968" t="s">
        <v>1298</v>
      </c>
      <c r="N27" s="1968" t="s">
        <v>1298</v>
      </c>
      <c r="O27" s="1968" t="s">
        <v>1298</v>
      </c>
      <c r="P27" s="1958" t="s">
        <v>1298</v>
      </c>
      <c r="Q27" s="1958" t="s">
        <v>1298</v>
      </c>
      <c r="R27" s="1958" t="s">
        <v>1298</v>
      </c>
      <c r="S27" s="1958" t="s">
        <v>1298</v>
      </c>
      <c r="T27" s="1958" t="s">
        <v>1298</v>
      </c>
      <c r="U27" s="1958" t="s">
        <v>1298</v>
      </c>
      <c r="V27" s="1958" t="s">
        <v>1298</v>
      </c>
      <c r="W27" s="1905">
        <v>60</v>
      </c>
      <c r="X27" s="1906">
        <v>60</v>
      </c>
      <c r="Y27" s="1968" t="s">
        <v>1270</v>
      </c>
      <c r="Z27" s="1968" t="s">
        <v>1270</v>
      </c>
      <c r="AA27" s="1968" t="s">
        <v>1270</v>
      </c>
      <c r="AB27" s="1968" t="s">
        <v>1270</v>
      </c>
      <c r="AC27" s="1968"/>
      <c r="AD27" s="1968" t="s">
        <v>1270</v>
      </c>
      <c r="AE27" s="1968" t="s">
        <v>1270</v>
      </c>
      <c r="AF27" s="1968" t="s">
        <v>1270</v>
      </c>
      <c r="AG27" s="1907">
        <v>60</v>
      </c>
      <c r="AH27" s="1968" t="s">
        <v>1270</v>
      </c>
      <c r="AI27" s="1968" t="s">
        <v>1271</v>
      </c>
      <c r="AJ27" s="543">
        <v>40</v>
      </c>
      <c r="AK27" s="197"/>
    </row>
    <row r="28" spans="1:41">
      <c r="A28" s="197"/>
      <c r="B28" s="2611" t="s">
        <v>921</v>
      </c>
      <c r="C28" s="2612"/>
      <c r="D28" s="2612"/>
      <c r="E28" s="2612"/>
      <c r="F28" s="2612"/>
      <c r="G28" s="2612"/>
      <c r="H28" s="2612"/>
      <c r="I28" s="2612"/>
      <c r="J28" s="2612"/>
      <c r="K28" s="2613"/>
      <c r="L28" s="2638"/>
      <c r="M28" s="2639"/>
      <c r="N28" s="1878">
        <v>24</v>
      </c>
      <c r="O28" s="1879"/>
      <c r="P28" s="1880"/>
      <c r="Q28" s="1880"/>
      <c r="R28" s="1882"/>
      <c r="S28" s="1882"/>
      <c r="T28" s="1882"/>
      <c r="U28" s="1882"/>
      <c r="V28" s="1871">
        <v>24</v>
      </c>
      <c r="W28" s="1905">
        <v>60</v>
      </c>
      <c r="X28" s="1906">
        <v>60</v>
      </c>
      <c r="Y28" s="1968" t="s">
        <v>1270</v>
      </c>
      <c r="Z28" s="1968" t="s">
        <v>1270</v>
      </c>
      <c r="AA28" s="1968" t="s">
        <v>1270</v>
      </c>
      <c r="AB28" s="1968" t="s">
        <v>1270</v>
      </c>
      <c r="AC28" s="1968"/>
      <c r="AD28" s="1968" t="s">
        <v>1270</v>
      </c>
      <c r="AE28" s="1968" t="s">
        <v>1270</v>
      </c>
      <c r="AF28" s="1968" t="s">
        <v>1270</v>
      </c>
      <c r="AG28" s="1907">
        <v>60</v>
      </c>
      <c r="AH28" s="1968" t="s">
        <v>1270</v>
      </c>
      <c r="AI28" s="1968" t="s">
        <v>1271</v>
      </c>
      <c r="AJ28" s="543">
        <v>40</v>
      </c>
      <c r="AK28" s="197"/>
    </row>
    <row r="29" spans="1:41" ht="12.75" customHeight="1">
      <c r="A29" s="197"/>
      <c r="B29" s="2622" t="s">
        <v>460</v>
      </c>
      <c r="C29" s="2623"/>
      <c r="D29" s="2623"/>
      <c r="E29" s="2623"/>
      <c r="F29" s="2623"/>
      <c r="G29" s="2623"/>
      <c r="H29" s="2623"/>
      <c r="I29" s="2623"/>
      <c r="J29" s="2623"/>
      <c r="K29" s="2623"/>
      <c r="L29" s="2624"/>
      <c r="M29" s="2624"/>
      <c r="N29" s="2624"/>
      <c r="O29" s="2624"/>
      <c r="P29" s="2624"/>
      <c r="Q29" s="2624"/>
      <c r="R29" s="2624"/>
      <c r="S29" s="2624"/>
      <c r="T29" s="2624"/>
      <c r="U29" s="2624"/>
      <c r="V29" s="2623"/>
      <c r="W29" s="432">
        <f>SUM(W24:W28)/5/100</f>
        <v>0.6</v>
      </c>
      <c r="X29" s="432">
        <f>SUM(X24:X28)/5/100</f>
        <v>0.6</v>
      </c>
      <c r="Y29" s="2574"/>
      <c r="Z29" s="2574"/>
      <c r="AA29" s="2574"/>
      <c r="AB29" s="2574"/>
      <c r="AC29" s="2574"/>
      <c r="AD29" s="2574"/>
      <c r="AE29" s="2574"/>
      <c r="AF29" s="2574"/>
      <c r="AG29" s="432">
        <f>SUM(AG24:AG28)/5/100</f>
        <v>0.6</v>
      </c>
      <c r="AH29" s="2575"/>
      <c r="AI29" s="2575"/>
      <c r="AJ29" s="320">
        <f>SUM(AJ24:AJ28)/5/100</f>
        <v>0.4</v>
      </c>
      <c r="AK29" s="197"/>
    </row>
    <row r="30" spans="1:41" ht="13.5" customHeight="1">
      <c r="A30" s="197"/>
      <c r="B30" s="328" t="s">
        <v>922</v>
      </c>
      <c r="C30" s="1045"/>
      <c r="D30" s="1045"/>
      <c r="E30" s="1045"/>
      <c r="F30" s="1045"/>
      <c r="G30" s="1045"/>
      <c r="H30" s="1045"/>
      <c r="I30" s="1045"/>
      <c r="J30" s="1045"/>
      <c r="K30" s="1045"/>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8"/>
      <c r="AK30" s="197"/>
    </row>
    <row r="31" spans="1:41">
      <c r="A31" s="197"/>
      <c r="B31" s="1048" t="s">
        <v>923</v>
      </c>
      <c r="C31" s="316"/>
      <c r="D31" s="1034"/>
      <c r="E31" s="1034"/>
      <c r="F31" s="2692" t="s">
        <v>912</v>
      </c>
      <c r="G31" s="2692"/>
      <c r="H31" s="2692"/>
      <c r="I31" s="2692"/>
      <c r="J31" s="2692"/>
      <c r="K31" s="2693"/>
      <c r="L31" s="1881"/>
      <c r="M31" s="1882"/>
      <c r="N31" s="1882"/>
      <c r="O31" s="1882"/>
      <c r="P31" s="1882"/>
      <c r="Q31" s="1882"/>
      <c r="R31" s="1882"/>
      <c r="S31" s="1882"/>
      <c r="T31" s="1882"/>
      <c r="U31" s="1882"/>
      <c r="V31" s="1914"/>
      <c r="W31" s="1913">
        <v>60</v>
      </c>
      <c r="X31" s="1906">
        <v>60</v>
      </c>
      <c r="Y31" s="1968" t="s">
        <v>1270</v>
      </c>
      <c r="Z31" s="1968" t="s">
        <v>1270</v>
      </c>
      <c r="AA31" s="1968" t="s">
        <v>1270</v>
      </c>
      <c r="AB31" s="1968" t="s">
        <v>1270</v>
      </c>
      <c r="AC31" s="1968"/>
      <c r="AD31" s="1968" t="s">
        <v>1270</v>
      </c>
      <c r="AE31" s="1968" t="s">
        <v>1270</v>
      </c>
      <c r="AF31" s="1968" t="s">
        <v>1270</v>
      </c>
      <c r="AG31" s="1907">
        <v>60</v>
      </c>
      <c r="AH31" s="1968" t="s">
        <v>1270</v>
      </c>
      <c r="AI31" s="1968" t="s">
        <v>1271</v>
      </c>
      <c r="AJ31" s="543">
        <v>40</v>
      </c>
      <c r="AK31" s="197"/>
    </row>
    <row r="32" spans="1:41" ht="29.25" customHeight="1">
      <c r="A32" s="197"/>
      <c r="B32" s="2578" t="s">
        <v>924</v>
      </c>
      <c r="C32" s="2579"/>
      <c r="D32" s="2579"/>
      <c r="E32" s="2579"/>
      <c r="F32" s="2579"/>
      <c r="G32" s="2579"/>
      <c r="H32" s="2579"/>
      <c r="I32" s="2579"/>
      <c r="J32" s="2579"/>
      <c r="K32" s="2580"/>
      <c r="L32" s="1878"/>
      <c r="M32" s="1878"/>
      <c r="N32" s="1878">
        <v>98</v>
      </c>
      <c r="O32" s="1882"/>
      <c r="P32" s="1882"/>
      <c r="Q32" s="1882"/>
      <c r="R32" s="1882"/>
      <c r="S32" s="1882"/>
      <c r="T32" s="1882"/>
      <c r="U32" s="1882"/>
      <c r="V32" s="1878">
        <v>0</v>
      </c>
      <c r="W32" s="1913">
        <v>40</v>
      </c>
      <c r="X32" s="1906">
        <v>60</v>
      </c>
      <c r="Y32" s="1968" t="s">
        <v>1270</v>
      </c>
      <c r="Z32" s="1968" t="s">
        <v>1270</v>
      </c>
      <c r="AA32" s="1968" t="s">
        <v>1270</v>
      </c>
      <c r="AB32" s="1968" t="s">
        <v>1270</v>
      </c>
      <c r="AC32" s="1968"/>
      <c r="AD32" s="1968" t="s">
        <v>1270</v>
      </c>
      <c r="AE32" s="1968" t="s">
        <v>1270</v>
      </c>
      <c r="AF32" s="1968" t="s">
        <v>1270</v>
      </c>
      <c r="AG32" s="1907">
        <v>60</v>
      </c>
      <c r="AH32" s="1968" t="s">
        <v>1270</v>
      </c>
      <c r="AI32" s="1968" t="s">
        <v>1271</v>
      </c>
      <c r="AJ32" s="543">
        <v>40</v>
      </c>
      <c r="AK32" s="197"/>
    </row>
    <row r="33" spans="1:37" ht="27.75" customHeight="1">
      <c r="A33" s="197"/>
      <c r="B33" s="2578" t="s">
        <v>926</v>
      </c>
      <c r="C33" s="2579"/>
      <c r="D33" s="2579"/>
      <c r="E33" s="2579"/>
      <c r="F33" s="2579"/>
      <c r="G33" s="2579"/>
      <c r="H33" s="2579"/>
      <c r="I33" s="2579"/>
      <c r="J33" s="2579"/>
      <c r="K33" s="2580"/>
      <c r="L33" s="1915"/>
      <c r="M33" s="1870"/>
      <c r="N33" s="1878">
        <v>79.2</v>
      </c>
      <c r="O33" s="1882"/>
      <c r="P33" s="1882"/>
      <c r="Q33" s="1882"/>
      <c r="R33" s="1882"/>
      <c r="S33" s="1882"/>
      <c r="T33" s="1882"/>
      <c r="U33" s="1882"/>
      <c r="V33" s="1878">
        <v>0</v>
      </c>
      <c r="W33" s="1913">
        <v>40</v>
      </c>
      <c r="X33" s="1906">
        <v>60</v>
      </c>
      <c r="Y33" s="1968" t="s">
        <v>1270</v>
      </c>
      <c r="Z33" s="1968" t="s">
        <v>1270</v>
      </c>
      <c r="AA33" s="1968" t="s">
        <v>1270</v>
      </c>
      <c r="AB33" s="1968" t="s">
        <v>1270</v>
      </c>
      <c r="AC33" s="1968"/>
      <c r="AD33" s="1968" t="s">
        <v>1270</v>
      </c>
      <c r="AE33" s="1968" t="s">
        <v>1270</v>
      </c>
      <c r="AF33" s="1968" t="s">
        <v>1270</v>
      </c>
      <c r="AG33" s="1907">
        <v>60</v>
      </c>
      <c r="AH33" s="1968" t="s">
        <v>1270</v>
      </c>
      <c r="AI33" s="1968" t="s">
        <v>1271</v>
      </c>
      <c r="AJ33" s="543">
        <v>40</v>
      </c>
      <c r="AK33" s="197"/>
    </row>
    <row r="34" spans="1:37">
      <c r="A34" s="197"/>
      <c r="B34" s="2578" t="s">
        <v>925</v>
      </c>
      <c r="C34" s="2579"/>
      <c r="D34" s="2579"/>
      <c r="E34" s="2579"/>
      <c r="F34" s="2579"/>
      <c r="G34" s="2579"/>
      <c r="H34" s="2579"/>
      <c r="I34" s="2579"/>
      <c r="J34" s="2579"/>
      <c r="K34" s="2580"/>
      <c r="L34" s="1915"/>
      <c r="M34" s="1870"/>
      <c r="N34" s="1878">
        <v>76.7</v>
      </c>
      <c r="O34" s="1882"/>
      <c r="P34" s="1882"/>
      <c r="Q34" s="1882"/>
      <c r="R34" s="1882"/>
      <c r="S34" s="1882"/>
      <c r="T34" s="1882"/>
      <c r="U34" s="1882"/>
      <c r="V34" s="1878">
        <v>0</v>
      </c>
      <c r="W34" s="1913">
        <v>40</v>
      </c>
      <c r="X34" s="1906">
        <v>60</v>
      </c>
      <c r="Y34" s="1968" t="s">
        <v>1270</v>
      </c>
      <c r="Z34" s="1968" t="s">
        <v>1270</v>
      </c>
      <c r="AA34" s="1968" t="s">
        <v>1270</v>
      </c>
      <c r="AB34" s="1968" t="s">
        <v>1270</v>
      </c>
      <c r="AC34" s="1968"/>
      <c r="AD34" s="1968" t="s">
        <v>1270</v>
      </c>
      <c r="AE34" s="1968" t="s">
        <v>1270</v>
      </c>
      <c r="AF34" s="1968" t="s">
        <v>1270</v>
      </c>
      <c r="AG34" s="1907">
        <v>60</v>
      </c>
      <c r="AH34" s="1968" t="s">
        <v>1270</v>
      </c>
      <c r="AI34" s="1968" t="s">
        <v>1271</v>
      </c>
      <c r="AJ34" s="543">
        <v>40</v>
      </c>
      <c r="AK34" s="197"/>
    </row>
    <row r="35" spans="1:37">
      <c r="A35" s="197"/>
      <c r="B35" s="2578" t="s">
        <v>927</v>
      </c>
      <c r="C35" s="2579"/>
      <c r="D35" s="2579"/>
      <c r="E35" s="2579"/>
      <c r="F35" s="2579"/>
      <c r="G35" s="2579"/>
      <c r="H35" s="2579"/>
      <c r="I35" s="2579"/>
      <c r="J35" s="2579"/>
      <c r="K35" s="2580"/>
      <c r="L35" s="1915"/>
      <c r="M35" s="1870"/>
      <c r="N35" s="1878">
        <v>80</v>
      </c>
      <c r="O35" s="1882"/>
      <c r="P35" s="1882"/>
      <c r="Q35" s="1882"/>
      <c r="R35" s="1882"/>
      <c r="S35" s="1882"/>
      <c r="T35" s="1882"/>
      <c r="U35" s="1882"/>
      <c r="V35" s="1878">
        <v>0</v>
      </c>
      <c r="W35" s="1913">
        <v>40</v>
      </c>
      <c r="X35" s="1906">
        <v>60</v>
      </c>
      <c r="Y35" s="1968" t="s">
        <v>1270</v>
      </c>
      <c r="Z35" s="1968" t="s">
        <v>1270</v>
      </c>
      <c r="AA35" s="1968" t="s">
        <v>1270</v>
      </c>
      <c r="AB35" s="1968" t="s">
        <v>1270</v>
      </c>
      <c r="AC35" s="1968"/>
      <c r="AD35" s="1968" t="s">
        <v>1270</v>
      </c>
      <c r="AE35" s="1968" t="s">
        <v>1270</v>
      </c>
      <c r="AF35" s="1968" t="s">
        <v>1270</v>
      </c>
      <c r="AG35" s="1907">
        <v>60</v>
      </c>
      <c r="AH35" s="1968" t="s">
        <v>1270</v>
      </c>
      <c r="AI35" s="1968" t="s">
        <v>1271</v>
      </c>
      <c r="AJ35" s="543">
        <v>40</v>
      </c>
      <c r="AK35" s="197"/>
    </row>
    <row r="36" spans="1:37" ht="29.25" customHeight="1">
      <c r="A36" s="197"/>
      <c r="B36" s="2578" t="s">
        <v>928</v>
      </c>
      <c r="C36" s="2579"/>
      <c r="D36" s="2579"/>
      <c r="E36" s="2579"/>
      <c r="F36" s="2579"/>
      <c r="G36" s="2579"/>
      <c r="H36" s="2579"/>
      <c r="I36" s="2579"/>
      <c r="J36" s="2579"/>
      <c r="K36" s="2580"/>
      <c r="L36" s="1915"/>
      <c r="M36" s="1878"/>
      <c r="N36" s="1878">
        <v>76.7</v>
      </c>
      <c r="O36" s="1882"/>
      <c r="P36" s="1882"/>
      <c r="Q36" s="1882"/>
      <c r="R36" s="1882"/>
      <c r="S36" s="1882"/>
      <c r="T36" s="1882"/>
      <c r="U36" s="1882"/>
      <c r="V36" s="1878">
        <v>0</v>
      </c>
      <c r="W36" s="1913">
        <v>40</v>
      </c>
      <c r="X36" s="1906">
        <v>60</v>
      </c>
      <c r="Y36" s="1968" t="s">
        <v>1270</v>
      </c>
      <c r="Z36" s="1968" t="s">
        <v>1270</v>
      </c>
      <c r="AA36" s="1968" t="s">
        <v>1270</v>
      </c>
      <c r="AB36" s="1968" t="s">
        <v>1270</v>
      </c>
      <c r="AC36" s="1968"/>
      <c r="AD36" s="1968" t="s">
        <v>1270</v>
      </c>
      <c r="AE36" s="1968" t="s">
        <v>1270</v>
      </c>
      <c r="AF36" s="1968" t="s">
        <v>1270</v>
      </c>
      <c r="AG36" s="1907">
        <v>60</v>
      </c>
      <c r="AH36" s="1968" t="s">
        <v>1270</v>
      </c>
      <c r="AI36" s="1968" t="s">
        <v>1271</v>
      </c>
      <c r="AJ36" s="543">
        <v>40</v>
      </c>
      <c r="AK36" s="197"/>
    </row>
    <row r="37" spans="1:37">
      <c r="A37" s="197"/>
      <c r="B37" s="2664" t="s">
        <v>929</v>
      </c>
      <c r="C37" s="2665"/>
      <c r="D37" s="2665"/>
      <c r="E37" s="2665"/>
      <c r="F37" s="2665"/>
      <c r="G37" s="2665"/>
      <c r="H37" s="2665"/>
      <c r="I37" s="2665"/>
      <c r="J37" s="2665"/>
      <c r="K37" s="2666"/>
      <c r="L37" s="1879"/>
      <c r="M37" s="1916"/>
      <c r="N37" s="1878"/>
      <c r="O37" s="1882"/>
      <c r="P37" s="554"/>
      <c r="Q37" s="1882"/>
      <c r="R37" s="1882"/>
      <c r="S37" s="1882"/>
      <c r="T37" s="1882"/>
      <c r="U37" s="1882"/>
      <c r="V37" s="1878"/>
      <c r="W37" s="1913">
        <v>0</v>
      </c>
      <c r="X37" s="1906">
        <v>0</v>
      </c>
      <c r="Y37" s="1968" t="s">
        <v>1270</v>
      </c>
      <c r="Z37" s="1968" t="s">
        <v>1270</v>
      </c>
      <c r="AA37" s="1968" t="s">
        <v>1270</v>
      </c>
      <c r="AB37" s="1968" t="s">
        <v>1270</v>
      </c>
      <c r="AC37" s="1968"/>
      <c r="AD37" s="1968" t="s">
        <v>1270</v>
      </c>
      <c r="AE37" s="1968" t="s">
        <v>1270</v>
      </c>
      <c r="AF37" s="1968" t="s">
        <v>1270</v>
      </c>
      <c r="AG37" s="1907">
        <v>60</v>
      </c>
      <c r="AH37" s="1968" t="s">
        <v>1270</v>
      </c>
      <c r="AI37" s="1968" t="s">
        <v>1271</v>
      </c>
      <c r="AJ37" s="543">
        <v>40</v>
      </c>
      <c r="AK37" s="197"/>
    </row>
    <row r="38" spans="1:37">
      <c r="A38" s="197"/>
      <c r="B38" s="2611" t="s">
        <v>930</v>
      </c>
      <c r="C38" s="2612"/>
      <c r="D38" s="2612"/>
      <c r="E38" s="2612"/>
      <c r="F38" s="2612"/>
      <c r="G38" s="2612"/>
      <c r="H38" s="2612"/>
      <c r="I38" s="2612"/>
      <c r="J38" s="2612"/>
      <c r="K38" s="2613"/>
      <c r="L38" s="2586"/>
      <c r="M38" s="2587"/>
      <c r="N38" s="2588"/>
      <c r="O38" s="1968" t="s">
        <v>1271</v>
      </c>
      <c r="P38" s="1968" t="s">
        <v>1271</v>
      </c>
      <c r="Q38" s="1882"/>
      <c r="R38" s="1882"/>
      <c r="S38" s="1882"/>
      <c r="T38" s="1882"/>
      <c r="U38" s="1882"/>
      <c r="V38" s="1910"/>
      <c r="W38" s="1905">
        <v>60</v>
      </c>
      <c r="X38" s="1906">
        <v>60</v>
      </c>
      <c r="Y38" s="1968" t="s">
        <v>1270</v>
      </c>
      <c r="Z38" s="1968" t="s">
        <v>1270</v>
      </c>
      <c r="AA38" s="1968" t="s">
        <v>1270</v>
      </c>
      <c r="AB38" s="1968" t="s">
        <v>1270</v>
      </c>
      <c r="AC38" s="1968"/>
      <c r="AD38" s="1968" t="s">
        <v>1270</v>
      </c>
      <c r="AE38" s="1968" t="s">
        <v>1270</v>
      </c>
      <c r="AF38" s="1968" t="s">
        <v>1270</v>
      </c>
      <c r="AG38" s="1907">
        <v>60</v>
      </c>
      <c r="AH38" s="1968" t="s">
        <v>1270</v>
      </c>
      <c r="AI38" s="1968" t="s">
        <v>1271</v>
      </c>
      <c r="AJ38" s="543">
        <v>40</v>
      </c>
      <c r="AK38" s="197"/>
    </row>
    <row r="39" spans="1:37">
      <c r="A39" s="197"/>
      <c r="B39" s="2625" t="s">
        <v>959</v>
      </c>
      <c r="C39" s="2626"/>
      <c r="D39" s="2626"/>
      <c r="E39" s="2626"/>
      <c r="F39" s="2626"/>
      <c r="G39" s="2626"/>
      <c r="H39" s="2626"/>
      <c r="I39" s="2626"/>
      <c r="J39" s="2626"/>
      <c r="K39" s="2627"/>
      <c r="L39" s="1881"/>
      <c r="M39" s="1882"/>
      <c r="N39" s="2587"/>
      <c r="O39" s="2587"/>
      <c r="P39" s="2587"/>
      <c r="Q39" s="2587"/>
      <c r="R39" s="2587"/>
      <c r="S39" s="1911"/>
      <c r="T39" s="1878">
        <v>0</v>
      </c>
      <c r="U39" s="1878">
        <v>0</v>
      </c>
      <c r="V39" s="1910"/>
      <c r="W39" s="1905">
        <v>60</v>
      </c>
      <c r="X39" s="1906">
        <v>60</v>
      </c>
      <c r="Y39" s="1968" t="s">
        <v>1270</v>
      </c>
      <c r="Z39" s="1968" t="s">
        <v>1270</v>
      </c>
      <c r="AA39" s="1968" t="s">
        <v>1270</v>
      </c>
      <c r="AB39" s="1968" t="s">
        <v>1270</v>
      </c>
      <c r="AC39" s="1968"/>
      <c r="AD39" s="1968" t="s">
        <v>1270</v>
      </c>
      <c r="AE39" s="1968" t="s">
        <v>1270</v>
      </c>
      <c r="AF39" s="1968" t="s">
        <v>1270</v>
      </c>
      <c r="AG39" s="1907">
        <v>60</v>
      </c>
      <c r="AH39" s="1968" t="s">
        <v>1270</v>
      </c>
      <c r="AI39" s="1968" t="s">
        <v>1271</v>
      </c>
      <c r="AJ39" s="543">
        <v>40</v>
      </c>
      <c r="AK39" s="197"/>
    </row>
    <row r="40" spans="1:37" ht="15" thickBot="1">
      <c r="A40" s="197"/>
      <c r="B40" s="2705" t="s">
        <v>931</v>
      </c>
      <c r="C40" s="2706"/>
      <c r="D40" s="2706"/>
      <c r="E40" s="2706"/>
      <c r="F40" s="2706"/>
      <c r="G40" s="2706"/>
      <c r="H40" s="2706"/>
      <c r="I40" s="2706"/>
      <c r="J40" s="2706"/>
      <c r="K40" s="2707"/>
      <c r="L40" s="1917"/>
      <c r="M40" s="1918"/>
      <c r="N40" s="1918"/>
      <c r="O40" s="1918"/>
      <c r="P40" s="1918"/>
      <c r="Q40" s="1918"/>
      <c r="R40" s="1918"/>
      <c r="S40" s="1919"/>
      <c r="T40" s="1918"/>
      <c r="U40" s="1918"/>
      <c r="V40" s="1920"/>
      <c r="W40" s="1921">
        <v>0</v>
      </c>
      <c r="X40" s="1922">
        <v>0</v>
      </c>
      <c r="Y40" s="2600"/>
      <c r="Z40" s="2600"/>
      <c r="AA40" s="2600"/>
      <c r="AB40" s="2600"/>
      <c r="AC40" s="2600"/>
      <c r="AD40" s="2600"/>
      <c r="AE40" s="2600"/>
      <c r="AF40" s="2600"/>
      <c r="AG40" s="2600"/>
      <c r="AH40" s="2600"/>
      <c r="AI40" s="2600"/>
      <c r="AJ40" s="2601"/>
      <c r="AK40" s="197"/>
    </row>
    <row r="41" spans="1:37" ht="28.5" customHeight="1">
      <c r="A41" s="197"/>
      <c r="B41" s="197" t="s">
        <v>1</v>
      </c>
      <c r="C41" s="1041"/>
      <c r="D41" s="1041"/>
      <c r="E41" s="1041"/>
      <c r="F41" s="1041"/>
      <c r="G41" s="1041"/>
      <c r="H41" s="1041"/>
      <c r="I41" s="1041"/>
      <c r="J41" s="1041"/>
      <c r="K41" s="1041"/>
      <c r="L41" s="1041"/>
      <c r="M41" s="1041"/>
      <c r="N41" s="1041"/>
      <c r="O41" s="1041"/>
      <c r="P41" s="1041"/>
      <c r="Q41" s="1041"/>
      <c r="R41" s="1041"/>
      <c r="S41" s="1041"/>
      <c r="T41" s="1041"/>
      <c r="U41" s="1041"/>
      <c r="V41" s="1041"/>
      <c r="W41" s="1041"/>
      <c r="X41" s="1041"/>
      <c r="Y41" s="1041"/>
      <c r="Z41" s="1041"/>
      <c r="AA41" s="1041"/>
      <c r="AB41" s="1041"/>
      <c r="AC41" s="1041"/>
      <c r="AD41" s="1041"/>
      <c r="AE41" s="1041"/>
      <c r="AF41" s="1041"/>
      <c r="AG41" s="1041"/>
      <c r="AH41" s="1041"/>
      <c r="AI41" s="315" t="s">
        <v>1249</v>
      </c>
      <c r="AJ41" s="323">
        <v>10</v>
      </c>
      <c r="AK41" s="197"/>
    </row>
    <row r="42" spans="1:37" ht="13.5" customHeight="1">
      <c r="A42" s="338"/>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5"/>
      <c r="AJ42" s="326"/>
      <c r="AK42" s="338"/>
    </row>
    <row r="43" spans="1:37" ht="15.75" thickBot="1">
      <c r="A43" s="197"/>
      <c r="B43" s="198" t="str">
        <f>Page3!A4</f>
        <v>MOHOKARE LOCAL MUNICIPALITY</v>
      </c>
      <c r="C43" s="1041"/>
      <c r="D43" s="1041"/>
      <c r="E43" s="1041"/>
      <c r="F43" s="1041"/>
      <c r="G43" s="1041"/>
      <c r="H43" s="1041"/>
      <c r="I43" s="1041"/>
      <c r="J43" s="1041"/>
      <c r="K43" s="1041"/>
      <c r="L43" s="198"/>
      <c r="M43" s="1041"/>
      <c r="N43" s="1041"/>
      <c r="O43" s="1041"/>
      <c r="P43" s="1041"/>
      <c r="Q43" s="1041"/>
      <c r="R43" s="1041"/>
      <c r="S43" s="1041"/>
      <c r="T43" s="1041"/>
      <c r="U43" s="1041"/>
      <c r="V43" s="1041"/>
      <c r="W43" s="1041"/>
      <c r="X43" s="1041"/>
      <c r="Y43" s="1041"/>
      <c r="Z43" s="1041"/>
      <c r="AA43" s="1041"/>
      <c r="AB43" s="1041"/>
      <c r="AC43" s="1041"/>
      <c r="AD43" s="1041"/>
      <c r="AE43" s="1041"/>
      <c r="AF43" s="250" t="str">
        <f>Page3!F4</f>
        <v>WSDP 2012</v>
      </c>
      <c r="AG43" s="1041"/>
      <c r="AH43" s="1041"/>
      <c r="AI43" s="1041"/>
      <c r="AJ43" s="1041"/>
      <c r="AK43" s="197"/>
    </row>
    <row r="44" spans="1:37" ht="15.75" thickBot="1">
      <c r="A44" s="197"/>
      <c r="B44" s="2593" t="s">
        <v>240</v>
      </c>
      <c r="C44" s="2594"/>
      <c r="D44" s="2594"/>
      <c r="E44" s="2594"/>
      <c r="F44" s="2594"/>
      <c r="G44" s="2594"/>
      <c r="H44" s="2594"/>
      <c r="I44" s="2594"/>
      <c r="J44" s="2594"/>
      <c r="K44" s="2594"/>
      <c r="L44" s="2594"/>
      <c r="M44" s="2594"/>
      <c r="N44" s="2594"/>
      <c r="O44" s="2594"/>
      <c r="P44" s="2594"/>
      <c r="Q44" s="2594"/>
      <c r="R44" s="2594"/>
      <c r="S44" s="2594"/>
      <c r="T44" s="2594"/>
      <c r="U44" s="2594"/>
      <c r="V44" s="2594"/>
      <c r="W44" s="2594"/>
      <c r="X44" s="2594"/>
      <c r="Y44" s="2594"/>
      <c r="Z44" s="2594"/>
      <c r="AA44" s="2594"/>
      <c r="AB44" s="2594"/>
      <c r="AC44" s="2594"/>
      <c r="AD44" s="2594"/>
      <c r="AE44" s="2594"/>
      <c r="AF44" s="2594"/>
      <c r="AG44" s="2594"/>
      <c r="AH44" s="2594"/>
      <c r="AI44" s="2594"/>
      <c r="AJ44" s="2595"/>
      <c r="AK44" s="197"/>
    </row>
    <row r="45" spans="1:37" ht="12.75" customHeight="1">
      <c r="A45" s="197"/>
      <c r="B45" s="2596" t="s">
        <v>66</v>
      </c>
      <c r="C45" s="2597"/>
      <c r="D45" s="2597"/>
      <c r="E45" s="2597"/>
      <c r="F45" s="2597"/>
      <c r="G45" s="2597"/>
      <c r="H45" s="2597"/>
      <c r="I45" s="2597"/>
      <c r="J45" s="2597"/>
      <c r="K45" s="2597"/>
      <c r="L45" s="2598" t="s">
        <v>705</v>
      </c>
      <c r="M45" s="2598"/>
      <c r="N45" s="2598"/>
      <c r="O45" s="2598"/>
      <c r="P45" s="2598"/>
      <c r="Q45" s="2598"/>
      <c r="R45" s="2598"/>
      <c r="S45" s="2598"/>
      <c r="T45" s="2598"/>
      <c r="U45" s="2598"/>
      <c r="V45" s="2598"/>
      <c r="W45" s="2598"/>
      <c r="X45" s="2599"/>
      <c r="Y45" s="2584" t="s">
        <v>67</v>
      </c>
      <c r="Z45" s="2584"/>
      <c r="AA45" s="2584"/>
      <c r="AB45" s="2584"/>
      <c r="AC45" s="2584"/>
      <c r="AD45" s="2584"/>
      <c r="AE45" s="2584"/>
      <c r="AF45" s="2584"/>
      <c r="AG45" s="2584"/>
      <c r="AH45" s="2584"/>
      <c r="AI45" s="2584"/>
      <c r="AJ45" s="2585"/>
      <c r="AK45" s="197"/>
    </row>
    <row r="46" spans="1:37" ht="12" customHeight="1">
      <c r="A46" s="197"/>
      <c r="B46" s="2604" t="s">
        <v>814</v>
      </c>
      <c r="C46" s="2605"/>
      <c r="D46" s="2605"/>
      <c r="E46" s="2605"/>
      <c r="F46" s="2605"/>
      <c r="G46" s="2605"/>
      <c r="H46" s="2605"/>
      <c r="I46" s="2605"/>
      <c r="J46" s="2605"/>
      <c r="K46" s="2605"/>
      <c r="L46" s="2576" t="s">
        <v>119</v>
      </c>
      <c r="M46" s="2576"/>
      <c r="N46" s="2576"/>
      <c r="O46" s="2576"/>
      <c r="P46" s="2576"/>
      <c r="Q46" s="2576"/>
      <c r="R46" s="2576"/>
      <c r="S46" s="2576"/>
      <c r="T46" s="2576"/>
      <c r="U46" s="2576"/>
      <c r="V46" s="2576"/>
      <c r="W46" s="2576"/>
      <c r="X46" s="2602"/>
      <c r="Y46" s="2577" t="s">
        <v>735</v>
      </c>
      <c r="Z46" s="2577"/>
      <c r="AA46" s="2577"/>
      <c r="AB46" s="2577"/>
      <c r="AC46" s="2577"/>
      <c r="AD46" s="2577"/>
      <c r="AE46" s="2577"/>
      <c r="AF46" s="2577"/>
      <c r="AG46" s="2577"/>
      <c r="AH46" s="2589" t="s">
        <v>69</v>
      </c>
      <c r="AI46" s="2589"/>
      <c r="AJ46" s="2590"/>
      <c r="AK46" s="197"/>
    </row>
    <row r="47" spans="1:37" ht="12" customHeight="1">
      <c r="A47" s="197"/>
      <c r="B47" s="2604"/>
      <c r="C47" s="2605"/>
      <c r="D47" s="2605"/>
      <c r="E47" s="2605"/>
      <c r="F47" s="2605"/>
      <c r="G47" s="2605"/>
      <c r="H47" s="2605"/>
      <c r="I47" s="2605"/>
      <c r="J47" s="2605"/>
      <c r="K47" s="2605"/>
      <c r="L47" s="2591" t="s">
        <v>309</v>
      </c>
      <c r="M47" s="2592" t="s">
        <v>310</v>
      </c>
      <c r="N47" s="2614" t="s">
        <v>496</v>
      </c>
      <c r="O47" s="2592" t="s">
        <v>649</v>
      </c>
      <c r="P47" s="2592" t="s">
        <v>650</v>
      </c>
      <c r="Q47" s="2592" t="s">
        <v>667</v>
      </c>
      <c r="R47" s="2610" t="s">
        <v>668</v>
      </c>
      <c r="S47" s="2592" t="s">
        <v>121</v>
      </c>
      <c r="T47" s="2592" t="s">
        <v>644</v>
      </c>
      <c r="U47" s="2592" t="s">
        <v>651</v>
      </c>
      <c r="V47" s="2614" t="s">
        <v>495</v>
      </c>
      <c r="W47" s="2616" t="s">
        <v>73</v>
      </c>
      <c r="X47" s="2603" t="s">
        <v>73</v>
      </c>
      <c r="Y47" s="2341" t="s">
        <v>70</v>
      </c>
      <c r="Z47" s="2609" t="s">
        <v>108</v>
      </c>
      <c r="AA47" s="2609"/>
      <c r="AB47" s="2609"/>
      <c r="AC47" s="2609"/>
      <c r="AD47" s="2615" t="s">
        <v>72</v>
      </c>
      <c r="AE47" s="2615"/>
      <c r="AF47" s="2615"/>
      <c r="AG47" s="2506" t="s">
        <v>73</v>
      </c>
      <c r="AH47" s="2341" t="s">
        <v>70</v>
      </c>
      <c r="AI47" s="2342" t="s">
        <v>74</v>
      </c>
      <c r="AJ47" s="2491" t="s">
        <v>73</v>
      </c>
      <c r="AK47" s="197"/>
    </row>
    <row r="48" spans="1:37" ht="81.75" customHeight="1">
      <c r="A48" s="197"/>
      <c r="B48" s="2604"/>
      <c r="C48" s="2605"/>
      <c r="D48" s="2605"/>
      <c r="E48" s="2605"/>
      <c r="F48" s="2605"/>
      <c r="G48" s="2605"/>
      <c r="H48" s="2605"/>
      <c r="I48" s="2605"/>
      <c r="J48" s="2605"/>
      <c r="K48" s="2605"/>
      <c r="L48" s="2591"/>
      <c r="M48" s="2592"/>
      <c r="N48" s="2614"/>
      <c r="O48" s="2592"/>
      <c r="P48" s="2592"/>
      <c r="Q48" s="2592"/>
      <c r="R48" s="2610"/>
      <c r="S48" s="2592"/>
      <c r="T48" s="2592"/>
      <c r="U48" s="2592"/>
      <c r="V48" s="2614"/>
      <c r="W48" s="2616"/>
      <c r="X48" s="2603"/>
      <c r="Y48" s="2341"/>
      <c r="Z48" s="2419" t="s">
        <v>75</v>
      </c>
      <c r="AA48" s="2419"/>
      <c r="AB48" s="2419"/>
      <c r="AC48" s="2419"/>
      <c r="AD48" s="1059" t="s">
        <v>364</v>
      </c>
      <c r="AE48" s="1059" t="s">
        <v>77</v>
      </c>
      <c r="AF48" s="1059" t="s">
        <v>78</v>
      </c>
      <c r="AG48" s="2506"/>
      <c r="AH48" s="2341"/>
      <c r="AI48" s="2342"/>
      <c r="AJ48" s="2491"/>
      <c r="AK48" s="197"/>
    </row>
    <row r="49" spans="1:37">
      <c r="A49" s="197"/>
      <c r="B49" s="2581" t="s">
        <v>958</v>
      </c>
      <c r="C49" s="2582"/>
      <c r="D49" s="2582"/>
      <c r="E49" s="2582"/>
      <c r="F49" s="2582"/>
      <c r="G49" s="2582"/>
      <c r="H49" s="2582"/>
      <c r="I49" s="2582"/>
      <c r="J49" s="2582"/>
      <c r="K49" s="2583"/>
      <c r="L49" s="2591"/>
      <c r="M49" s="2592"/>
      <c r="N49" s="2614"/>
      <c r="O49" s="2592"/>
      <c r="P49" s="2592"/>
      <c r="Q49" s="2592"/>
      <c r="R49" s="2610"/>
      <c r="S49" s="2592"/>
      <c r="T49" s="2592"/>
      <c r="U49" s="2592"/>
      <c r="V49" s="2614"/>
      <c r="W49" s="2616"/>
      <c r="X49" s="2603"/>
      <c r="Y49" s="2341"/>
      <c r="Z49" s="1035">
        <v>1</v>
      </c>
      <c r="AA49" s="1035">
        <v>3</v>
      </c>
      <c r="AB49" s="1035">
        <v>5</v>
      </c>
      <c r="AC49" s="1035" t="s">
        <v>79</v>
      </c>
      <c r="AD49" s="1036" t="s">
        <v>80</v>
      </c>
      <c r="AE49" s="1036" t="s">
        <v>80</v>
      </c>
      <c r="AF49" s="1036" t="s">
        <v>80</v>
      </c>
      <c r="AG49" s="2506"/>
      <c r="AH49" s="2341"/>
      <c r="AI49" s="2342"/>
      <c r="AJ49" s="2491"/>
      <c r="AK49" s="197"/>
    </row>
    <row r="50" spans="1:37" ht="15.75" customHeight="1">
      <c r="A50" s="197"/>
      <c r="B50" s="2667" t="s">
        <v>208</v>
      </c>
      <c r="C50" s="2668"/>
      <c r="D50" s="2668"/>
      <c r="E50" s="2668"/>
      <c r="F50" s="2668"/>
      <c r="G50" s="2668"/>
      <c r="H50" s="2668"/>
      <c r="I50" s="2668"/>
      <c r="J50" s="2668"/>
      <c r="K50" s="2668"/>
      <c r="L50" s="2620" t="s">
        <v>660</v>
      </c>
      <c r="M50" s="2621"/>
      <c r="N50" s="2621"/>
      <c r="O50" s="2621"/>
      <c r="P50" s="2621"/>
      <c r="Q50" s="2621"/>
      <c r="R50" s="2621"/>
      <c r="S50" s="2621"/>
      <c r="T50" s="2621"/>
      <c r="U50" s="2621"/>
      <c r="V50" s="2621"/>
      <c r="W50" s="1037" t="s">
        <v>302</v>
      </c>
      <c r="X50" s="1037" t="s">
        <v>302</v>
      </c>
      <c r="Y50" s="2619" t="s">
        <v>660</v>
      </c>
      <c r="Z50" s="2619"/>
      <c r="AA50" s="2619"/>
      <c r="AB50" s="2619"/>
      <c r="AC50" s="2619"/>
      <c r="AD50" s="2619"/>
      <c r="AE50" s="2619"/>
      <c r="AF50" s="2619"/>
      <c r="AG50" s="1037" t="s">
        <v>302</v>
      </c>
      <c r="AH50" s="2619" t="s">
        <v>661</v>
      </c>
      <c r="AI50" s="2619"/>
      <c r="AJ50" s="1052" t="s">
        <v>302</v>
      </c>
      <c r="AK50" s="197"/>
    </row>
    <row r="51" spans="1:37">
      <c r="A51" s="197"/>
      <c r="B51" s="2611" t="s">
        <v>932</v>
      </c>
      <c r="C51" s="2612"/>
      <c r="D51" s="2612"/>
      <c r="E51" s="2612"/>
      <c r="F51" s="2612"/>
      <c r="G51" s="2612"/>
      <c r="H51" s="2612"/>
      <c r="I51" s="2612"/>
      <c r="J51" s="2612"/>
      <c r="K51" s="2613"/>
      <c r="L51" s="1881"/>
      <c r="M51" s="1882"/>
      <c r="N51" s="1882"/>
      <c r="O51" s="1882"/>
      <c r="P51" s="1882"/>
      <c r="Q51" s="1882"/>
      <c r="R51" s="1882"/>
      <c r="S51" s="1882"/>
      <c r="T51" s="1882"/>
      <c r="U51" s="1882"/>
      <c r="V51" s="1923"/>
      <c r="W51" s="1905">
        <v>0</v>
      </c>
      <c r="X51" s="1906">
        <v>0</v>
      </c>
      <c r="Y51" s="1968" t="s">
        <v>1270</v>
      </c>
      <c r="Z51" s="1968" t="s">
        <v>1270</v>
      </c>
      <c r="AA51" s="1968" t="s">
        <v>1270</v>
      </c>
      <c r="AB51" s="1968" t="s">
        <v>1270</v>
      </c>
      <c r="AC51" s="1968"/>
      <c r="AD51" s="1968" t="s">
        <v>1270</v>
      </c>
      <c r="AE51" s="1968" t="s">
        <v>1270</v>
      </c>
      <c r="AF51" s="1968" t="s">
        <v>1270</v>
      </c>
      <c r="AG51" s="1907">
        <v>60</v>
      </c>
      <c r="AH51" s="1968" t="s">
        <v>1270</v>
      </c>
      <c r="AI51" s="1968" t="s">
        <v>1271</v>
      </c>
      <c r="AJ51" s="543">
        <v>40</v>
      </c>
      <c r="AK51" s="197"/>
    </row>
    <row r="52" spans="1:37">
      <c r="A52" s="197"/>
      <c r="B52" s="2611" t="s">
        <v>933</v>
      </c>
      <c r="C52" s="2612"/>
      <c r="D52" s="2612"/>
      <c r="E52" s="2612"/>
      <c r="F52" s="2612"/>
      <c r="G52" s="2612"/>
      <c r="H52" s="2612"/>
      <c r="I52" s="2612"/>
      <c r="J52" s="2612"/>
      <c r="K52" s="2613"/>
      <c r="L52" s="1881"/>
      <c r="M52" s="1882"/>
      <c r="N52" s="1882"/>
      <c r="O52" s="1882"/>
      <c r="P52" s="1882"/>
      <c r="Q52" s="1882"/>
      <c r="R52" s="1882"/>
      <c r="S52" s="1882"/>
      <c r="T52" s="1882"/>
      <c r="U52" s="1882"/>
      <c r="V52" s="1908"/>
      <c r="W52" s="1905">
        <v>0</v>
      </c>
      <c r="X52" s="1906">
        <v>0</v>
      </c>
      <c r="Y52" s="1968" t="s">
        <v>1270</v>
      </c>
      <c r="Z52" s="1968" t="s">
        <v>1270</v>
      </c>
      <c r="AA52" s="1968" t="s">
        <v>1270</v>
      </c>
      <c r="AB52" s="1968" t="s">
        <v>1270</v>
      </c>
      <c r="AC52" s="1968"/>
      <c r="AD52" s="1968" t="s">
        <v>1270</v>
      </c>
      <c r="AE52" s="1968" t="s">
        <v>1270</v>
      </c>
      <c r="AF52" s="1968" t="s">
        <v>1270</v>
      </c>
      <c r="AG52" s="1907">
        <v>60</v>
      </c>
      <c r="AH52" s="1968" t="s">
        <v>1270</v>
      </c>
      <c r="AI52" s="1968" t="s">
        <v>1271</v>
      </c>
      <c r="AJ52" s="543">
        <v>40</v>
      </c>
      <c r="AK52" s="197"/>
    </row>
    <row r="53" spans="1:37">
      <c r="A53" s="197"/>
      <c r="B53" s="2630" t="s">
        <v>934</v>
      </c>
      <c r="C53" s="2631"/>
      <c r="D53" s="2631"/>
      <c r="E53" s="2631"/>
      <c r="F53" s="2631"/>
      <c r="G53" s="2631"/>
      <c r="H53" s="2631"/>
      <c r="I53" s="2631"/>
      <c r="J53" s="2631"/>
      <c r="K53" s="2632"/>
      <c r="L53" s="1924"/>
      <c r="M53" s="1925"/>
      <c r="N53" s="1925"/>
      <c r="O53" s="1925"/>
      <c r="P53" s="1925"/>
      <c r="Q53" s="1925"/>
      <c r="R53" s="1925"/>
      <c r="S53" s="1925"/>
      <c r="T53" s="1925"/>
      <c r="U53" s="1925"/>
      <c r="V53" s="1908"/>
      <c r="W53" s="1926">
        <v>0</v>
      </c>
      <c r="X53" s="1927">
        <v>0</v>
      </c>
      <c r="Y53" s="1968" t="s">
        <v>1270</v>
      </c>
      <c r="Z53" s="1968" t="s">
        <v>1270</v>
      </c>
      <c r="AA53" s="1968" t="s">
        <v>1270</v>
      </c>
      <c r="AB53" s="1968" t="s">
        <v>1270</v>
      </c>
      <c r="AC53" s="1968"/>
      <c r="AD53" s="1968" t="s">
        <v>1270</v>
      </c>
      <c r="AE53" s="1968" t="s">
        <v>1270</v>
      </c>
      <c r="AF53" s="1968" t="s">
        <v>1270</v>
      </c>
      <c r="AG53" s="1907">
        <v>60</v>
      </c>
      <c r="AH53" s="1968" t="s">
        <v>1270</v>
      </c>
      <c r="AI53" s="1968" t="s">
        <v>1271</v>
      </c>
      <c r="AJ53" s="543">
        <v>40</v>
      </c>
      <c r="AK53" s="197"/>
    </row>
    <row r="54" spans="1:37">
      <c r="A54" s="197"/>
      <c r="B54" s="2611" t="s">
        <v>935</v>
      </c>
      <c r="C54" s="2612"/>
      <c r="D54" s="2612"/>
      <c r="E54" s="2612"/>
      <c r="F54" s="2612"/>
      <c r="G54" s="2612"/>
      <c r="H54" s="2612"/>
      <c r="I54" s="2612"/>
      <c r="J54" s="2612"/>
      <c r="K54" s="2613"/>
      <c r="L54" s="1924"/>
      <c r="M54" s="1925"/>
      <c r="N54" s="1925"/>
      <c r="O54" s="1925"/>
      <c r="P54" s="1925"/>
      <c r="Q54" s="1925"/>
      <c r="R54" s="1925"/>
      <c r="S54" s="1925"/>
      <c r="T54" s="1925"/>
      <c r="U54" s="1925"/>
      <c r="V54" s="1928"/>
      <c r="W54" s="1926">
        <v>0</v>
      </c>
      <c r="X54" s="1927">
        <v>0</v>
      </c>
      <c r="Y54" s="1968" t="s">
        <v>1270</v>
      </c>
      <c r="Z54" s="1968" t="s">
        <v>1270</v>
      </c>
      <c r="AA54" s="1968" t="s">
        <v>1270</v>
      </c>
      <c r="AB54" s="1968" t="s">
        <v>1270</v>
      </c>
      <c r="AC54" s="1968"/>
      <c r="AD54" s="1968" t="s">
        <v>1270</v>
      </c>
      <c r="AE54" s="1968" t="s">
        <v>1270</v>
      </c>
      <c r="AF54" s="1968" t="s">
        <v>1270</v>
      </c>
      <c r="AG54" s="1907">
        <v>60</v>
      </c>
      <c r="AH54" s="1968" t="s">
        <v>1270</v>
      </c>
      <c r="AI54" s="1968" t="s">
        <v>1271</v>
      </c>
      <c r="AJ54" s="543">
        <v>40</v>
      </c>
      <c r="AK54" s="197"/>
    </row>
    <row r="55" spans="1:37">
      <c r="A55" s="197"/>
      <c r="B55" s="2708" t="s">
        <v>936</v>
      </c>
      <c r="C55" s="2709"/>
      <c r="D55" s="2709"/>
      <c r="E55" s="2709"/>
      <c r="F55" s="2709"/>
      <c r="G55" s="2709"/>
      <c r="H55" s="2709"/>
      <c r="I55" s="2709"/>
      <c r="J55" s="2709"/>
      <c r="K55" s="2710"/>
      <c r="L55" s="1929"/>
      <c r="M55" s="1930"/>
      <c r="N55" s="1930"/>
      <c r="O55" s="1930"/>
      <c r="P55" s="1930"/>
      <c r="Q55" s="1930"/>
      <c r="R55" s="1930"/>
      <c r="S55" s="1930"/>
      <c r="T55" s="1930"/>
      <c r="U55" s="1930"/>
      <c r="V55" s="1928">
        <v>100</v>
      </c>
      <c r="W55" s="1926">
        <v>20</v>
      </c>
      <c r="X55" s="1927">
        <v>20</v>
      </c>
      <c r="Y55" s="1968" t="s">
        <v>1270</v>
      </c>
      <c r="Z55" s="1968" t="s">
        <v>1270</v>
      </c>
      <c r="AA55" s="1968" t="s">
        <v>1270</v>
      </c>
      <c r="AB55" s="1968" t="s">
        <v>1270</v>
      </c>
      <c r="AC55" s="1968"/>
      <c r="AD55" s="1968" t="s">
        <v>1270</v>
      </c>
      <c r="AE55" s="1968" t="s">
        <v>1270</v>
      </c>
      <c r="AF55" s="1968" t="s">
        <v>1270</v>
      </c>
      <c r="AG55" s="1907">
        <v>60</v>
      </c>
      <c r="AH55" s="1968" t="s">
        <v>1270</v>
      </c>
      <c r="AI55" s="1968" t="s">
        <v>1271</v>
      </c>
      <c r="AJ55" s="543">
        <v>40</v>
      </c>
      <c r="AK55" s="197"/>
    </row>
    <row r="56" spans="1:37" ht="12.75" customHeight="1">
      <c r="A56" s="197"/>
      <c r="B56" s="2622" t="s">
        <v>461</v>
      </c>
      <c r="C56" s="2623"/>
      <c r="D56" s="2623"/>
      <c r="E56" s="2623"/>
      <c r="F56" s="2623"/>
      <c r="G56" s="2623"/>
      <c r="H56" s="2623"/>
      <c r="I56" s="2623"/>
      <c r="J56" s="2623"/>
      <c r="K56" s="2623"/>
      <c r="L56" s="2624"/>
      <c r="M56" s="2624"/>
      <c r="N56" s="2624"/>
      <c r="O56" s="2624"/>
      <c r="P56" s="2624"/>
      <c r="Q56" s="2624"/>
      <c r="R56" s="2624"/>
      <c r="S56" s="2624"/>
      <c r="T56" s="2624"/>
      <c r="U56" s="2624"/>
      <c r="V56" s="2623"/>
      <c r="W56" s="432">
        <f>SUM(W51:W55,W31:W40)/15/100</f>
        <v>0.26666666666666666</v>
      </c>
      <c r="X56" s="432">
        <f>SUM(X51:X55,X31:X40)/15/100</f>
        <v>0.33333333333333337</v>
      </c>
      <c r="Y56" s="2574"/>
      <c r="Z56" s="2574"/>
      <c r="AA56" s="2574"/>
      <c r="AB56" s="2574"/>
      <c r="AC56" s="2574"/>
      <c r="AD56" s="2574"/>
      <c r="AE56" s="2574"/>
      <c r="AF56" s="2574"/>
      <c r="AG56" s="432">
        <f>SUM(AG51:AG55,AG31:AG39)/15/100</f>
        <v>0.56000000000000005</v>
      </c>
      <c r="AH56" s="2575"/>
      <c r="AI56" s="2575"/>
      <c r="AJ56" s="320">
        <f>SUM(AJ51:AJ55,AJ31:AJ39)/15/100</f>
        <v>0.37333333333333335</v>
      </c>
      <c r="AK56" s="197"/>
    </row>
    <row r="57" spans="1:37" ht="4.5" customHeight="1">
      <c r="A57" s="197"/>
      <c r="B57" s="2606" t="s">
        <v>1</v>
      </c>
      <c r="C57" s="2607"/>
      <c r="D57" s="2607"/>
      <c r="E57" s="2607"/>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197"/>
    </row>
    <row r="58" spans="1:37">
      <c r="A58" s="197"/>
      <c r="B58" s="328" t="s">
        <v>937</v>
      </c>
      <c r="C58" s="1045"/>
      <c r="D58" s="1045"/>
      <c r="E58" s="1045"/>
      <c r="F58" s="1045"/>
      <c r="G58" s="1045"/>
      <c r="H58" s="1045"/>
      <c r="I58" s="1045"/>
      <c r="J58" s="1045"/>
      <c r="K58" s="1045"/>
      <c r="L58" s="2617"/>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8"/>
      <c r="AK58" s="197"/>
    </row>
    <row r="59" spans="1:37">
      <c r="A59" s="197"/>
      <c r="B59" s="2625" t="s">
        <v>938</v>
      </c>
      <c r="C59" s="2626"/>
      <c r="D59" s="2626"/>
      <c r="E59" s="2626"/>
      <c r="F59" s="2626"/>
      <c r="G59" s="2626"/>
      <c r="H59" s="2626"/>
      <c r="I59" s="2626"/>
      <c r="J59" s="2626"/>
      <c r="K59" s="2627"/>
      <c r="L59" s="1964" t="s">
        <v>1299</v>
      </c>
      <c r="M59" s="1964" t="s">
        <v>1299</v>
      </c>
      <c r="N59" s="1964" t="s">
        <v>1299</v>
      </c>
      <c r="O59" s="1964" t="s">
        <v>1299</v>
      </c>
      <c r="P59" s="1964" t="s">
        <v>1299</v>
      </c>
      <c r="Q59" s="1964" t="s">
        <v>1299</v>
      </c>
      <c r="R59" s="1964" t="s">
        <v>1299</v>
      </c>
      <c r="S59" s="1964" t="s">
        <v>1299</v>
      </c>
      <c r="T59" s="1964" t="s">
        <v>1299</v>
      </c>
      <c r="U59" s="1964" t="s">
        <v>1299</v>
      </c>
      <c r="V59" s="1971" t="s">
        <v>1299</v>
      </c>
      <c r="W59" s="1905">
        <v>50</v>
      </c>
      <c r="X59" s="1906">
        <v>60</v>
      </c>
      <c r="Y59" s="1968" t="s">
        <v>1270</v>
      </c>
      <c r="Z59" s="1968" t="s">
        <v>1270</v>
      </c>
      <c r="AA59" s="1968" t="s">
        <v>1270</v>
      </c>
      <c r="AB59" s="1968" t="s">
        <v>1270</v>
      </c>
      <c r="AC59" s="1968"/>
      <c r="AD59" s="1968" t="s">
        <v>1270</v>
      </c>
      <c r="AE59" s="1968" t="s">
        <v>1270</v>
      </c>
      <c r="AF59" s="1968" t="s">
        <v>1270</v>
      </c>
      <c r="AG59" s="1907">
        <v>60</v>
      </c>
      <c r="AH59" s="1968" t="s">
        <v>1270</v>
      </c>
      <c r="AI59" s="1968" t="s">
        <v>1271</v>
      </c>
      <c r="AJ59" s="543">
        <v>40</v>
      </c>
      <c r="AK59" s="197"/>
    </row>
    <row r="60" spans="1:37">
      <c r="A60" s="197"/>
      <c r="B60" s="2625" t="s">
        <v>939</v>
      </c>
      <c r="C60" s="2626"/>
      <c r="D60" s="2626"/>
      <c r="E60" s="2626"/>
      <c r="F60" s="2626"/>
      <c r="G60" s="2626"/>
      <c r="H60" s="2626"/>
      <c r="I60" s="2626"/>
      <c r="J60" s="2626"/>
      <c r="K60" s="2627"/>
      <c r="L60" s="1874"/>
      <c r="M60" s="1874"/>
      <c r="N60" s="1874"/>
      <c r="O60" s="1874"/>
      <c r="P60" s="1874"/>
      <c r="Q60" s="1874"/>
      <c r="R60" s="1874"/>
      <c r="S60" s="1874"/>
      <c r="T60" s="1874"/>
      <c r="U60" s="1874"/>
      <c r="V60" s="1119"/>
      <c r="W60" s="1905">
        <v>0</v>
      </c>
      <c r="X60" s="1906">
        <v>0</v>
      </c>
      <c r="Y60" s="1968" t="s">
        <v>1270</v>
      </c>
      <c r="Z60" s="1968" t="s">
        <v>1270</v>
      </c>
      <c r="AA60" s="1968" t="s">
        <v>1270</v>
      </c>
      <c r="AB60" s="1968" t="s">
        <v>1270</v>
      </c>
      <c r="AC60" s="1968"/>
      <c r="AD60" s="1968" t="s">
        <v>1270</v>
      </c>
      <c r="AE60" s="1968" t="s">
        <v>1270</v>
      </c>
      <c r="AF60" s="1968" t="s">
        <v>1270</v>
      </c>
      <c r="AG60" s="1907">
        <v>60</v>
      </c>
      <c r="AH60" s="1968" t="s">
        <v>1270</v>
      </c>
      <c r="AI60" s="1968" t="s">
        <v>1271</v>
      </c>
      <c r="AJ60" s="543">
        <v>40</v>
      </c>
      <c r="AK60" s="197"/>
    </row>
    <row r="61" spans="1:37">
      <c r="A61" s="197"/>
      <c r="B61" s="2625" t="s">
        <v>940</v>
      </c>
      <c r="C61" s="2626"/>
      <c r="D61" s="2626"/>
      <c r="E61" s="2626"/>
      <c r="F61" s="2626"/>
      <c r="G61" s="2626"/>
      <c r="H61" s="2626"/>
      <c r="I61" s="2626"/>
      <c r="J61" s="2626"/>
      <c r="K61" s="2627"/>
      <c r="L61" s="1874"/>
      <c r="M61" s="1874"/>
      <c r="N61" s="1874"/>
      <c r="O61" s="1874"/>
      <c r="P61" s="1874"/>
      <c r="Q61" s="1874"/>
      <c r="R61" s="1874"/>
      <c r="S61" s="1874"/>
      <c r="T61" s="1874"/>
      <c r="U61" s="1874"/>
      <c r="V61" s="1119"/>
      <c r="W61" s="1905">
        <v>0</v>
      </c>
      <c r="X61" s="1906">
        <v>0</v>
      </c>
      <c r="Y61" s="1968" t="s">
        <v>1270</v>
      </c>
      <c r="Z61" s="1968" t="s">
        <v>1270</v>
      </c>
      <c r="AA61" s="1968" t="s">
        <v>1270</v>
      </c>
      <c r="AB61" s="1968" t="s">
        <v>1270</v>
      </c>
      <c r="AC61" s="1968"/>
      <c r="AD61" s="1968" t="s">
        <v>1270</v>
      </c>
      <c r="AE61" s="1968" t="s">
        <v>1270</v>
      </c>
      <c r="AF61" s="1968" t="s">
        <v>1270</v>
      </c>
      <c r="AG61" s="1907">
        <v>60</v>
      </c>
      <c r="AH61" s="1968" t="s">
        <v>1270</v>
      </c>
      <c r="AI61" s="1968" t="s">
        <v>1271</v>
      </c>
      <c r="AJ61" s="543">
        <v>40</v>
      </c>
      <c r="AK61" s="197"/>
    </row>
    <row r="62" spans="1:37">
      <c r="A62" s="197"/>
      <c r="B62" s="2625" t="s">
        <v>941</v>
      </c>
      <c r="C62" s="2626"/>
      <c r="D62" s="2626"/>
      <c r="E62" s="2626"/>
      <c r="F62" s="2626"/>
      <c r="G62" s="2626"/>
      <c r="H62" s="2626"/>
      <c r="I62" s="2626"/>
      <c r="J62" s="2626"/>
      <c r="K62" s="2627"/>
      <c r="L62" s="1874"/>
      <c r="M62" s="1874"/>
      <c r="N62" s="1874"/>
      <c r="O62" s="1874"/>
      <c r="P62" s="1874"/>
      <c r="Q62" s="1874"/>
      <c r="R62" s="1874"/>
      <c r="S62" s="1874"/>
      <c r="T62" s="1874"/>
      <c r="U62" s="1874"/>
      <c r="V62" s="1119"/>
      <c r="W62" s="1905">
        <v>0</v>
      </c>
      <c r="X62" s="1906">
        <v>0</v>
      </c>
      <c r="Y62" s="1968" t="s">
        <v>1270</v>
      </c>
      <c r="Z62" s="1968" t="s">
        <v>1270</v>
      </c>
      <c r="AA62" s="1968" t="s">
        <v>1270</v>
      </c>
      <c r="AB62" s="1968" t="s">
        <v>1270</v>
      </c>
      <c r="AC62" s="1968"/>
      <c r="AD62" s="1968" t="s">
        <v>1270</v>
      </c>
      <c r="AE62" s="1968" t="s">
        <v>1270</v>
      </c>
      <c r="AF62" s="1968" t="s">
        <v>1270</v>
      </c>
      <c r="AG62" s="1907">
        <v>60</v>
      </c>
      <c r="AH62" s="1968" t="s">
        <v>1270</v>
      </c>
      <c r="AI62" s="1968" t="s">
        <v>1271</v>
      </c>
      <c r="AJ62" s="543">
        <v>40</v>
      </c>
      <c r="AK62" s="197"/>
    </row>
    <row r="63" spans="1:37">
      <c r="A63" s="197"/>
      <c r="B63" s="2625" t="s">
        <v>942</v>
      </c>
      <c r="C63" s="2626"/>
      <c r="D63" s="2626"/>
      <c r="E63" s="2626"/>
      <c r="F63" s="2626"/>
      <c r="G63" s="2626"/>
      <c r="H63" s="2626"/>
      <c r="I63" s="2626"/>
      <c r="J63" s="2626"/>
      <c r="K63" s="2627"/>
      <c r="L63" s="1874"/>
      <c r="M63" s="1874"/>
      <c r="N63" s="1874"/>
      <c r="O63" s="1874"/>
      <c r="P63" s="1874"/>
      <c r="Q63" s="1874"/>
      <c r="R63" s="1874"/>
      <c r="S63" s="1874"/>
      <c r="T63" s="1874"/>
      <c r="U63" s="1874"/>
      <c r="V63" s="1119"/>
      <c r="W63" s="1905">
        <v>0</v>
      </c>
      <c r="X63" s="1906">
        <v>0</v>
      </c>
      <c r="Y63" s="1968" t="s">
        <v>1270</v>
      </c>
      <c r="Z63" s="1968" t="s">
        <v>1270</v>
      </c>
      <c r="AA63" s="1968" t="s">
        <v>1270</v>
      </c>
      <c r="AB63" s="1968" t="s">
        <v>1270</v>
      </c>
      <c r="AC63" s="1968"/>
      <c r="AD63" s="1968" t="s">
        <v>1270</v>
      </c>
      <c r="AE63" s="1968" t="s">
        <v>1270</v>
      </c>
      <c r="AF63" s="1968" t="s">
        <v>1270</v>
      </c>
      <c r="AG63" s="1907">
        <v>60</v>
      </c>
      <c r="AH63" s="1968" t="s">
        <v>1270</v>
      </c>
      <c r="AI63" s="1968" t="s">
        <v>1271</v>
      </c>
      <c r="AJ63" s="543">
        <v>40</v>
      </c>
      <c r="AK63" s="197"/>
    </row>
    <row r="64" spans="1:37">
      <c r="A64" s="197"/>
      <c r="B64" s="2625" t="s">
        <v>943</v>
      </c>
      <c r="C64" s="2626"/>
      <c r="D64" s="2626"/>
      <c r="E64" s="2626"/>
      <c r="F64" s="2626"/>
      <c r="G64" s="2626"/>
      <c r="H64" s="2626"/>
      <c r="I64" s="2626"/>
      <c r="J64" s="2626"/>
      <c r="K64" s="2627"/>
      <c r="L64" s="1874"/>
      <c r="M64" s="1874"/>
      <c r="N64" s="1874"/>
      <c r="O64" s="1874"/>
      <c r="P64" s="1874"/>
      <c r="Q64" s="1874"/>
      <c r="R64" s="1874"/>
      <c r="S64" s="1874"/>
      <c r="T64" s="1874"/>
      <c r="U64" s="1874"/>
      <c r="V64" s="1119"/>
      <c r="W64" s="1905">
        <v>0</v>
      </c>
      <c r="X64" s="1906">
        <v>0</v>
      </c>
      <c r="Y64" s="1968" t="s">
        <v>1270</v>
      </c>
      <c r="Z64" s="1968" t="s">
        <v>1270</v>
      </c>
      <c r="AA64" s="1968" t="s">
        <v>1270</v>
      </c>
      <c r="AB64" s="1968" t="s">
        <v>1270</v>
      </c>
      <c r="AC64" s="1968"/>
      <c r="AD64" s="1968" t="s">
        <v>1270</v>
      </c>
      <c r="AE64" s="1968" t="s">
        <v>1270</v>
      </c>
      <c r="AF64" s="1968" t="s">
        <v>1270</v>
      </c>
      <c r="AG64" s="1907">
        <v>60</v>
      </c>
      <c r="AH64" s="1968" t="s">
        <v>1270</v>
      </c>
      <c r="AI64" s="1968" t="s">
        <v>1271</v>
      </c>
      <c r="AJ64" s="543">
        <v>40</v>
      </c>
      <c r="AK64" s="197"/>
    </row>
    <row r="65" spans="1:37" ht="12.75" customHeight="1">
      <c r="A65" s="197"/>
      <c r="B65" s="2622" t="s">
        <v>462</v>
      </c>
      <c r="C65" s="2623"/>
      <c r="D65" s="2623"/>
      <c r="E65" s="2623"/>
      <c r="F65" s="2623"/>
      <c r="G65" s="2623"/>
      <c r="H65" s="2623"/>
      <c r="I65" s="2623"/>
      <c r="J65" s="2623"/>
      <c r="K65" s="2623"/>
      <c r="L65" s="2623"/>
      <c r="M65" s="2623"/>
      <c r="N65" s="2623"/>
      <c r="O65" s="2623"/>
      <c r="P65" s="2623"/>
      <c r="Q65" s="2623"/>
      <c r="R65" s="2623"/>
      <c r="S65" s="2623"/>
      <c r="T65" s="2623"/>
      <c r="U65" s="2623"/>
      <c r="V65" s="2623"/>
      <c r="W65" s="432">
        <f>SUM(W59:W64)/6/100</f>
        <v>8.3333333333333343E-2</v>
      </c>
      <c r="X65" s="432">
        <f>SUM(X59:X64)/6/100</f>
        <v>0.1</v>
      </c>
      <c r="Y65" s="2575"/>
      <c r="Z65" s="2575"/>
      <c r="AA65" s="2575"/>
      <c r="AB65" s="2575"/>
      <c r="AC65" s="2575"/>
      <c r="AD65" s="2575"/>
      <c r="AE65" s="2575"/>
      <c r="AF65" s="2575"/>
      <c r="AG65" s="432">
        <f>SUM(AG59:AG64)/6/100</f>
        <v>0.6</v>
      </c>
      <c r="AH65" s="2575"/>
      <c r="AI65" s="2575"/>
      <c r="AJ65" s="320">
        <f>SUM(AJ59:AJ64)/6/100</f>
        <v>0.4</v>
      </c>
      <c r="AK65" s="197"/>
    </row>
    <row r="66" spans="1:37" ht="4.5" customHeight="1">
      <c r="A66" s="197"/>
      <c r="B66" s="2606" t="s">
        <v>1</v>
      </c>
      <c r="C66" s="2607"/>
      <c r="D66" s="2607"/>
      <c r="E66" s="2607"/>
      <c r="F66" s="2607"/>
      <c r="G66" s="2607"/>
      <c r="H66" s="2607"/>
      <c r="I66" s="2607"/>
      <c r="J66" s="2607"/>
      <c r="K66" s="2607"/>
      <c r="L66" s="2607"/>
      <c r="M66" s="2607"/>
      <c r="N66" s="2607"/>
      <c r="O66" s="2607"/>
      <c r="P66" s="2607"/>
      <c r="Q66" s="2607"/>
      <c r="R66" s="2607"/>
      <c r="S66" s="2607"/>
      <c r="T66" s="2607"/>
      <c r="U66" s="2607"/>
      <c r="V66" s="2607"/>
      <c r="W66" s="2607"/>
      <c r="X66" s="2607"/>
      <c r="Y66" s="2607"/>
      <c r="Z66" s="2607"/>
      <c r="AA66" s="2607"/>
      <c r="AB66" s="2607"/>
      <c r="AC66" s="2607"/>
      <c r="AD66" s="2607"/>
      <c r="AE66" s="2607"/>
      <c r="AF66" s="2607"/>
      <c r="AG66" s="2607"/>
      <c r="AH66" s="2607"/>
      <c r="AI66" s="2607"/>
      <c r="AJ66" s="2608"/>
      <c r="AK66" s="197"/>
    </row>
    <row r="67" spans="1:37" ht="13.5" customHeight="1">
      <c r="A67" s="197"/>
      <c r="B67" s="328" t="s">
        <v>944</v>
      </c>
      <c r="C67" s="1045"/>
      <c r="D67" s="1045"/>
      <c r="E67" s="1045"/>
      <c r="F67" s="1045"/>
      <c r="G67" s="1045"/>
      <c r="H67" s="1045"/>
      <c r="I67" s="1045"/>
      <c r="J67" s="1045"/>
      <c r="K67" s="1045"/>
      <c r="L67" s="2617"/>
      <c r="M67" s="2617"/>
      <c r="N67" s="2617"/>
      <c r="O67" s="2617"/>
      <c r="P67" s="2617"/>
      <c r="Q67" s="2617"/>
      <c r="R67" s="2617"/>
      <c r="S67" s="2617"/>
      <c r="T67" s="2617"/>
      <c r="U67" s="2617"/>
      <c r="V67" s="2617"/>
      <c r="W67" s="2617"/>
      <c r="X67" s="2617"/>
      <c r="Y67" s="2617"/>
      <c r="Z67" s="2617"/>
      <c r="AA67" s="2617"/>
      <c r="AB67" s="2617"/>
      <c r="AC67" s="2617"/>
      <c r="AD67" s="2617"/>
      <c r="AE67" s="2617"/>
      <c r="AF67" s="2617"/>
      <c r="AG67" s="2617"/>
      <c r="AH67" s="2617"/>
      <c r="AI67" s="2617"/>
      <c r="AJ67" s="2618"/>
      <c r="AK67" s="197"/>
    </row>
    <row r="68" spans="1:37">
      <c r="A68" s="197"/>
      <c r="B68" s="2611" t="s">
        <v>945</v>
      </c>
      <c r="C68" s="2612"/>
      <c r="D68" s="2612"/>
      <c r="E68" s="2612"/>
      <c r="F68" s="2612"/>
      <c r="G68" s="2612"/>
      <c r="H68" s="2612"/>
      <c r="I68" s="2612"/>
      <c r="J68" s="2612"/>
      <c r="K68" s="2613"/>
      <c r="L68" s="1874">
        <v>100</v>
      </c>
      <c r="M68" s="1964">
        <v>100</v>
      </c>
      <c r="N68" s="1964">
        <v>100</v>
      </c>
      <c r="O68" s="1964">
        <v>100</v>
      </c>
      <c r="P68" s="1964">
        <v>100</v>
      </c>
      <c r="Q68" s="1964">
        <v>100</v>
      </c>
      <c r="R68" s="1964">
        <v>100</v>
      </c>
      <c r="S68" s="1964">
        <v>100</v>
      </c>
      <c r="T68" s="1964">
        <v>100</v>
      </c>
      <c r="U68" s="1964">
        <v>100</v>
      </c>
      <c r="V68" s="1964">
        <v>100</v>
      </c>
      <c r="W68" s="1905">
        <v>60</v>
      </c>
      <c r="X68" s="1906">
        <v>60</v>
      </c>
      <c r="Y68" s="1968" t="s">
        <v>1270</v>
      </c>
      <c r="Z68" s="1968" t="s">
        <v>1270</v>
      </c>
      <c r="AA68" s="1968" t="s">
        <v>1270</v>
      </c>
      <c r="AB68" s="1968" t="s">
        <v>1270</v>
      </c>
      <c r="AC68" s="1968"/>
      <c r="AD68" s="1968" t="s">
        <v>1270</v>
      </c>
      <c r="AE68" s="1968" t="s">
        <v>1270</v>
      </c>
      <c r="AF68" s="1968" t="s">
        <v>1270</v>
      </c>
      <c r="AG68" s="1907">
        <v>60</v>
      </c>
      <c r="AH68" s="1968" t="s">
        <v>1270</v>
      </c>
      <c r="AI68" s="1968" t="s">
        <v>1271</v>
      </c>
      <c r="AJ68" s="543">
        <v>40</v>
      </c>
      <c r="AK68" s="197"/>
    </row>
    <row r="69" spans="1:37">
      <c r="A69" s="197"/>
      <c r="B69" s="2611" t="s">
        <v>946</v>
      </c>
      <c r="C69" s="2612"/>
      <c r="D69" s="2612"/>
      <c r="E69" s="2612"/>
      <c r="F69" s="2612"/>
      <c r="G69" s="2612"/>
      <c r="H69" s="2612"/>
      <c r="I69" s="2612"/>
      <c r="J69" s="2612"/>
      <c r="K69" s="2613"/>
      <c r="L69" s="1964">
        <v>100</v>
      </c>
      <c r="M69" s="1964">
        <v>100</v>
      </c>
      <c r="N69" s="1964">
        <v>100</v>
      </c>
      <c r="O69" s="1964">
        <v>100</v>
      </c>
      <c r="P69" s="1964">
        <v>100</v>
      </c>
      <c r="Q69" s="1964">
        <v>100</v>
      </c>
      <c r="R69" s="1964">
        <v>100</v>
      </c>
      <c r="S69" s="1964">
        <v>100</v>
      </c>
      <c r="T69" s="1964">
        <v>100</v>
      </c>
      <c r="U69" s="1964">
        <v>100</v>
      </c>
      <c r="V69" s="1964">
        <v>100</v>
      </c>
      <c r="W69" s="1905">
        <v>60</v>
      </c>
      <c r="X69" s="1906">
        <v>60</v>
      </c>
      <c r="Y69" s="1968" t="s">
        <v>1270</v>
      </c>
      <c r="Z69" s="1968" t="s">
        <v>1270</v>
      </c>
      <c r="AA69" s="1968" t="s">
        <v>1270</v>
      </c>
      <c r="AB69" s="1968" t="s">
        <v>1270</v>
      </c>
      <c r="AC69" s="1968"/>
      <c r="AD69" s="1968" t="s">
        <v>1270</v>
      </c>
      <c r="AE69" s="1968" t="s">
        <v>1270</v>
      </c>
      <c r="AF69" s="1968" t="s">
        <v>1270</v>
      </c>
      <c r="AG69" s="1907">
        <v>60</v>
      </c>
      <c r="AH69" s="1968" t="s">
        <v>1270</v>
      </c>
      <c r="AI69" s="1968" t="s">
        <v>1271</v>
      </c>
      <c r="AJ69" s="543">
        <v>40</v>
      </c>
      <c r="AK69" s="197"/>
    </row>
    <row r="70" spans="1:37" ht="12" customHeight="1">
      <c r="A70" s="197"/>
      <c r="B70" s="2622" t="s">
        <v>463</v>
      </c>
      <c r="C70" s="2623"/>
      <c r="D70" s="2623"/>
      <c r="E70" s="2623"/>
      <c r="F70" s="2623"/>
      <c r="G70" s="2623"/>
      <c r="H70" s="2623"/>
      <c r="I70" s="2623"/>
      <c r="J70" s="2623"/>
      <c r="K70" s="2623"/>
      <c r="L70" s="2623"/>
      <c r="M70" s="2623"/>
      <c r="N70" s="2623"/>
      <c r="O70" s="2623"/>
      <c r="P70" s="2623"/>
      <c r="Q70" s="2623"/>
      <c r="R70" s="2623"/>
      <c r="S70" s="2623"/>
      <c r="T70" s="2623"/>
      <c r="U70" s="2623"/>
      <c r="V70" s="2623"/>
      <c r="W70" s="432">
        <f>SUM(W68:W69)/2/100</f>
        <v>0.6</v>
      </c>
      <c r="X70" s="432">
        <f>SUM(X68:X69)/2/100</f>
        <v>0.6</v>
      </c>
      <c r="Y70" s="2575"/>
      <c r="Z70" s="2575"/>
      <c r="AA70" s="2575"/>
      <c r="AB70" s="2575"/>
      <c r="AC70" s="2575"/>
      <c r="AD70" s="2575"/>
      <c r="AE70" s="2575"/>
      <c r="AF70" s="2575"/>
      <c r="AG70" s="432">
        <f>SUM(AG68:AG69)/2/100</f>
        <v>0.6</v>
      </c>
      <c r="AH70" s="2575"/>
      <c r="AI70" s="2575"/>
      <c r="AJ70" s="327">
        <f>SUM(AJ68:AJ69)/2/100</f>
        <v>0.4</v>
      </c>
      <c r="AK70" s="197"/>
    </row>
    <row r="71" spans="1:37" ht="12.75" customHeight="1">
      <c r="A71" s="197"/>
      <c r="B71" s="329" t="s">
        <v>947</v>
      </c>
      <c r="C71" s="1046"/>
      <c r="D71" s="1046"/>
      <c r="E71" s="1046"/>
      <c r="F71" s="1046"/>
      <c r="G71" s="1046"/>
      <c r="H71" s="1046"/>
      <c r="I71" s="1046"/>
      <c r="J71" s="1046"/>
      <c r="K71" s="1046"/>
      <c r="L71" s="2628"/>
      <c r="M71" s="2628"/>
      <c r="N71" s="2628"/>
      <c r="O71" s="2628"/>
      <c r="P71" s="2628"/>
      <c r="Q71" s="2628"/>
      <c r="R71" s="2628"/>
      <c r="S71" s="2628"/>
      <c r="T71" s="2628"/>
      <c r="U71" s="2628"/>
      <c r="V71" s="2628"/>
      <c r="W71" s="2628"/>
      <c r="X71" s="2628"/>
      <c r="Y71" s="2628"/>
      <c r="Z71" s="2628"/>
      <c r="AA71" s="2628"/>
      <c r="AB71" s="2628"/>
      <c r="AC71" s="2628"/>
      <c r="AD71" s="2628"/>
      <c r="AE71" s="2628"/>
      <c r="AF71" s="2628"/>
      <c r="AG71" s="2628"/>
      <c r="AH71" s="2628"/>
      <c r="AI71" s="2628"/>
      <c r="AJ71" s="2629"/>
      <c r="AK71" s="197"/>
    </row>
    <row r="72" spans="1:37">
      <c r="A72" s="197"/>
      <c r="B72" s="2611" t="s">
        <v>948</v>
      </c>
      <c r="C72" s="2612"/>
      <c r="D72" s="2612"/>
      <c r="E72" s="2612"/>
      <c r="F72" s="2612"/>
      <c r="G72" s="2612"/>
      <c r="H72" s="2612"/>
      <c r="I72" s="2612"/>
      <c r="J72" s="2612"/>
      <c r="K72" s="2613"/>
      <c r="L72" s="1874"/>
      <c r="M72" s="1874"/>
      <c r="N72" s="1874"/>
      <c r="O72" s="1874"/>
      <c r="P72" s="1874"/>
      <c r="Q72" s="1874"/>
      <c r="R72" s="1874"/>
      <c r="S72" s="1874"/>
      <c r="T72" s="1874"/>
      <c r="U72" s="1874"/>
      <c r="V72" s="1119"/>
      <c r="W72" s="1117">
        <v>0</v>
      </c>
      <c r="X72" s="1122">
        <v>0</v>
      </c>
      <c r="Y72" s="1968" t="s">
        <v>1270</v>
      </c>
      <c r="Z72" s="1968" t="s">
        <v>1270</v>
      </c>
      <c r="AA72" s="1968" t="s">
        <v>1270</v>
      </c>
      <c r="AB72" s="1968" t="s">
        <v>1270</v>
      </c>
      <c r="AC72" s="1968"/>
      <c r="AD72" s="1968" t="s">
        <v>1270</v>
      </c>
      <c r="AE72" s="1968" t="s">
        <v>1270</v>
      </c>
      <c r="AF72" s="1968" t="s">
        <v>1270</v>
      </c>
      <c r="AG72" s="1907">
        <v>60</v>
      </c>
      <c r="AH72" s="1968" t="s">
        <v>1270</v>
      </c>
      <c r="AI72" s="1968" t="s">
        <v>1271</v>
      </c>
      <c r="AJ72" s="543">
        <v>40</v>
      </c>
      <c r="AK72" s="197"/>
    </row>
    <row r="73" spans="1:37">
      <c r="A73" s="197"/>
      <c r="B73" s="2611" t="s">
        <v>949</v>
      </c>
      <c r="C73" s="2612"/>
      <c r="D73" s="2612"/>
      <c r="E73" s="2612"/>
      <c r="F73" s="2612"/>
      <c r="G73" s="2612"/>
      <c r="H73" s="2612"/>
      <c r="I73" s="2612"/>
      <c r="J73" s="2612"/>
      <c r="K73" s="2613"/>
      <c r="L73" s="1874"/>
      <c r="M73" s="1874"/>
      <c r="N73" s="1874"/>
      <c r="O73" s="1874"/>
      <c r="P73" s="1874"/>
      <c r="Q73" s="1874"/>
      <c r="R73" s="1874"/>
      <c r="S73" s="1874"/>
      <c r="T73" s="1874"/>
      <c r="U73" s="1874"/>
      <c r="V73" s="1119"/>
      <c r="W73" s="1117">
        <v>0</v>
      </c>
      <c r="X73" s="1122">
        <v>0</v>
      </c>
      <c r="Y73" s="1968" t="s">
        <v>1270</v>
      </c>
      <c r="Z73" s="1968" t="s">
        <v>1270</v>
      </c>
      <c r="AA73" s="1968" t="s">
        <v>1270</v>
      </c>
      <c r="AB73" s="1968" t="s">
        <v>1270</v>
      </c>
      <c r="AC73" s="1968"/>
      <c r="AD73" s="1968" t="s">
        <v>1270</v>
      </c>
      <c r="AE73" s="1968" t="s">
        <v>1270</v>
      </c>
      <c r="AF73" s="1968" t="s">
        <v>1270</v>
      </c>
      <c r="AG73" s="1907">
        <v>60</v>
      </c>
      <c r="AH73" s="1968" t="s">
        <v>1270</v>
      </c>
      <c r="AI73" s="1968" t="s">
        <v>1271</v>
      </c>
      <c r="AJ73" s="543">
        <v>40</v>
      </c>
      <c r="AK73" s="197"/>
    </row>
    <row r="74" spans="1:37">
      <c r="A74" s="197"/>
      <c r="B74" s="2611" t="s">
        <v>950</v>
      </c>
      <c r="C74" s="2612"/>
      <c r="D74" s="2612"/>
      <c r="E74" s="2612"/>
      <c r="F74" s="2612"/>
      <c r="G74" s="2612"/>
      <c r="H74" s="2612"/>
      <c r="I74" s="2612"/>
      <c r="J74" s="2612"/>
      <c r="K74" s="2613"/>
      <c r="L74" s="1874"/>
      <c r="M74" s="1874"/>
      <c r="N74" s="1874"/>
      <c r="O74" s="1874"/>
      <c r="P74" s="1874"/>
      <c r="Q74" s="1874"/>
      <c r="R74" s="1874"/>
      <c r="S74" s="1874"/>
      <c r="T74" s="1874"/>
      <c r="U74" s="1874"/>
      <c r="V74" s="1119"/>
      <c r="W74" s="1117">
        <v>0</v>
      </c>
      <c r="X74" s="1122">
        <v>0</v>
      </c>
      <c r="Y74" s="1968" t="s">
        <v>1270</v>
      </c>
      <c r="Z74" s="1968" t="s">
        <v>1270</v>
      </c>
      <c r="AA74" s="1968" t="s">
        <v>1270</v>
      </c>
      <c r="AB74" s="1968" t="s">
        <v>1270</v>
      </c>
      <c r="AC74" s="1968"/>
      <c r="AD74" s="1968" t="s">
        <v>1270</v>
      </c>
      <c r="AE74" s="1968" t="s">
        <v>1270</v>
      </c>
      <c r="AF74" s="1968" t="s">
        <v>1270</v>
      </c>
      <c r="AG74" s="1907">
        <v>60</v>
      </c>
      <c r="AH74" s="1968" t="s">
        <v>1270</v>
      </c>
      <c r="AI74" s="1968" t="s">
        <v>1271</v>
      </c>
      <c r="AJ74" s="543">
        <v>40</v>
      </c>
      <c r="AK74" s="197"/>
    </row>
    <row r="75" spans="1:37">
      <c r="A75" s="197"/>
      <c r="B75" s="2694" t="s">
        <v>951</v>
      </c>
      <c r="C75" s="2695"/>
      <c r="D75" s="2695"/>
      <c r="E75" s="2695"/>
      <c r="F75" s="2695"/>
      <c r="G75" s="2695"/>
      <c r="H75" s="2695"/>
      <c r="I75" s="2695"/>
      <c r="J75" s="2695"/>
      <c r="K75" s="2696"/>
      <c r="L75" s="1874"/>
      <c r="M75" s="1874"/>
      <c r="N75" s="1874"/>
      <c r="O75" s="1874"/>
      <c r="P75" s="1874"/>
      <c r="Q75" s="1874"/>
      <c r="R75" s="1874"/>
      <c r="S75" s="1874"/>
      <c r="T75" s="1874"/>
      <c r="U75" s="1874"/>
      <c r="V75" s="1119"/>
      <c r="W75" s="1117">
        <v>0</v>
      </c>
      <c r="X75" s="1122">
        <v>0</v>
      </c>
      <c r="Y75" s="1968" t="s">
        <v>1270</v>
      </c>
      <c r="Z75" s="1968" t="s">
        <v>1270</v>
      </c>
      <c r="AA75" s="1968" t="s">
        <v>1270</v>
      </c>
      <c r="AB75" s="1968" t="s">
        <v>1270</v>
      </c>
      <c r="AC75" s="1968"/>
      <c r="AD75" s="1968" t="s">
        <v>1270</v>
      </c>
      <c r="AE75" s="1968" t="s">
        <v>1270</v>
      </c>
      <c r="AF75" s="1968" t="s">
        <v>1270</v>
      </c>
      <c r="AG75" s="1907">
        <v>60</v>
      </c>
      <c r="AH75" s="1968" t="s">
        <v>1270</v>
      </c>
      <c r="AI75" s="1968" t="s">
        <v>1271</v>
      </c>
      <c r="AJ75" s="543">
        <v>40</v>
      </c>
      <c r="AK75" s="197"/>
    </row>
    <row r="76" spans="1:37" ht="12.75" customHeight="1">
      <c r="A76" s="197"/>
      <c r="B76" s="2622" t="s">
        <v>464</v>
      </c>
      <c r="C76" s="2623"/>
      <c r="D76" s="2623"/>
      <c r="E76" s="2623"/>
      <c r="F76" s="2623"/>
      <c r="G76" s="2623"/>
      <c r="H76" s="2623"/>
      <c r="I76" s="2623"/>
      <c r="J76" s="2623"/>
      <c r="K76" s="2623"/>
      <c r="L76" s="2623"/>
      <c r="M76" s="2623"/>
      <c r="N76" s="2623"/>
      <c r="O76" s="2623"/>
      <c r="P76" s="2623"/>
      <c r="Q76" s="2623"/>
      <c r="R76" s="2623"/>
      <c r="S76" s="2623"/>
      <c r="T76" s="2623"/>
      <c r="U76" s="2623"/>
      <c r="V76" s="2623"/>
      <c r="W76" s="432">
        <f>SUM(W72:W75)/4/100</f>
        <v>0</v>
      </c>
      <c r="X76" s="432">
        <f>SUM(X72:X75)/4/100</f>
        <v>0</v>
      </c>
      <c r="Y76" s="2575"/>
      <c r="Z76" s="2575"/>
      <c r="AA76" s="2575"/>
      <c r="AB76" s="2575"/>
      <c r="AC76" s="2575"/>
      <c r="AD76" s="2575"/>
      <c r="AE76" s="2575"/>
      <c r="AF76" s="2575"/>
      <c r="AG76" s="432">
        <f>SUM(AG72:AG75)/4/100</f>
        <v>0.6</v>
      </c>
      <c r="AH76" s="2575"/>
      <c r="AI76" s="2575"/>
      <c r="AJ76" s="320">
        <f>SUM(AJ72:AJ75)/4/100</f>
        <v>0.4</v>
      </c>
      <c r="AK76" s="197"/>
    </row>
    <row r="77" spans="1:37" ht="13.5" customHeight="1">
      <c r="A77" s="197"/>
      <c r="B77" s="329" t="s">
        <v>952</v>
      </c>
      <c r="C77" s="1046"/>
      <c r="D77" s="1046"/>
      <c r="E77" s="1046"/>
      <c r="F77" s="1046"/>
      <c r="G77" s="1046"/>
      <c r="H77" s="1046"/>
      <c r="I77" s="1046"/>
      <c r="J77" s="1046"/>
      <c r="K77" s="1046"/>
      <c r="L77" s="2628"/>
      <c r="M77" s="2628"/>
      <c r="N77" s="2628"/>
      <c r="O77" s="2628"/>
      <c r="P77" s="2628"/>
      <c r="Q77" s="2628"/>
      <c r="R77" s="2628"/>
      <c r="S77" s="2628"/>
      <c r="T77" s="2628"/>
      <c r="U77" s="2628"/>
      <c r="V77" s="2628"/>
      <c r="W77" s="2628"/>
      <c r="X77" s="2628"/>
      <c r="Y77" s="2628"/>
      <c r="Z77" s="2628"/>
      <c r="AA77" s="2628"/>
      <c r="AB77" s="2628"/>
      <c r="AC77" s="2628"/>
      <c r="AD77" s="2628"/>
      <c r="AE77" s="2628"/>
      <c r="AF77" s="2628"/>
      <c r="AG77" s="2628"/>
      <c r="AH77" s="2628"/>
      <c r="AI77" s="2628"/>
      <c r="AJ77" s="2629"/>
      <c r="AK77" s="197"/>
    </row>
    <row r="78" spans="1:37">
      <c r="A78" s="197"/>
      <c r="B78" s="2611" t="s">
        <v>953</v>
      </c>
      <c r="C78" s="2612"/>
      <c r="D78" s="2612"/>
      <c r="E78" s="2612"/>
      <c r="F78" s="2612"/>
      <c r="G78" s="2612"/>
      <c r="H78" s="2612"/>
      <c r="I78" s="2612"/>
      <c r="J78" s="2612"/>
      <c r="K78" s="2613"/>
      <c r="L78" s="1874"/>
      <c r="M78" s="1874"/>
      <c r="N78" s="1874">
        <v>2.75</v>
      </c>
      <c r="O78" s="1874"/>
      <c r="P78" s="1874"/>
      <c r="Q78" s="1931"/>
      <c r="R78" s="1931"/>
      <c r="S78" s="1874"/>
      <c r="T78" s="2260"/>
      <c r="U78" s="2660"/>
      <c r="V78" s="1932">
        <v>1.5229999999999999</v>
      </c>
      <c r="W78" s="1117">
        <v>40</v>
      </c>
      <c r="X78" s="1122">
        <v>40</v>
      </c>
      <c r="Y78" s="1968" t="s">
        <v>1270</v>
      </c>
      <c r="Z78" s="1968" t="s">
        <v>1270</v>
      </c>
      <c r="AA78" s="1968" t="s">
        <v>1270</v>
      </c>
      <c r="AB78" s="1968" t="s">
        <v>1270</v>
      </c>
      <c r="AC78" s="1968"/>
      <c r="AD78" s="1968" t="s">
        <v>1270</v>
      </c>
      <c r="AE78" s="1968" t="s">
        <v>1270</v>
      </c>
      <c r="AF78" s="1968" t="s">
        <v>1270</v>
      </c>
      <c r="AG78" s="1907">
        <v>60</v>
      </c>
      <c r="AH78" s="1968" t="s">
        <v>1270</v>
      </c>
      <c r="AI78" s="1968" t="s">
        <v>1271</v>
      </c>
      <c r="AJ78" s="543">
        <v>40</v>
      </c>
      <c r="AK78" s="197"/>
    </row>
    <row r="79" spans="1:37">
      <c r="A79" s="197"/>
      <c r="B79" s="340"/>
      <c r="C79" s="1889"/>
      <c r="D79" s="1889"/>
      <c r="E79" s="1889"/>
      <c r="F79" s="1889"/>
      <c r="G79" s="1889"/>
      <c r="H79" s="1889"/>
      <c r="I79" s="1889"/>
      <c r="J79" s="1889"/>
      <c r="K79" s="1889"/>
      <c r="L79" s="1890"/>
      <c r="M79" s="1890"/>
      <c r="N79" s="1890"/>
      <c r="O79" s="1890"/>
      <c r="P79" s="1890"/>
      <c r="Q79" s="1890"/>
      <c r="R79" s="1890"/>
      <c r="S79" s="1890"/>
      <c r="T79" s="1890"/>
      <c r="U79" s="1890"/>
      <c r="V79" s="1890"/>
      <c r="W79" s="1890"/>
      <c r="X79" s="1890"/>
      <c r="Y79" s="1890"/>
      <c r="Z79" s="1890"/>
      <c r="AA79" s="1890"/>
      <c r="AB79" s="1890"/>
      <c r="AC79" s="1890"/>
      <c r="AD79" s="1890"/>
      <c r="AE79" s="1890"/>
      <c r="AF79" s="1890"/>
      <c r="AG79" s="1890"/>
      <c r="AH79" s="1890"/>
      <c r="AI79" s="1890"/>
      <c r="AJ79" s="1384"/>
      <c r="AK79" s="197"/>
    </row>
    <row r="80" spans="1:37">
      <c r="A80" s="197"/>
      <c r="B80" s="333" t="s">
        <v>63</v>
      </c>
      <c r="C80" s="2683" t="s">
        <v>1300</v>
      </c>
      <c r="D80" s="2684"/>
      <c r="E80" s="2684"/>
      <c r="F80" s="2684"/>
      <c r="G80" s="2684"/>
      <c r="H80" s="2684"/>
      <c r="I80" s="2684"/>
      <c r="J80" s="2684"/>
      <c r="K80" s="2684"/>
      <c r="L80" s="2684"/>
      <c r="M80" s="2684"/>
      <c r="N80" s="2684"/>
      <c r="O80" s="2684"/>
      <c r="P80" s="2684"/>
      <c r="Q80" s="2684"/>
      <c r="R80" s="2684"/>
      <c r="S80" s="2684"/>
      <c r="T80" s="2684"/>
      <c r="U80" s="2684"/>
      <c r="V80" s="2684"/>
      <c r="W80" s="2684"/>
      <c r="X80" s="2684"/>
      <c r="Y80" s="2684"/>
      <c r="Z80" s="2684"/>
      <c r="AA80" s="2684"/>
      <c r="AB80" s="2684"/>
      <c r="AC80" s="2684"/>
      <c r="AD80" s="2684"/>
      <c r="AE80" s="2684"/>
      <c r="AF80" s="2684"/>
      <c r="AG80" s="2684"/>
      <c r="AH80" s="2685"/>
      <c r="AI80" s="331"/>
      <c r="AJ80" s="332"/>
      <c r="AK80" s="197"/>
    </row>
    <row r="81" spans="1:39" ht="15" customHeight="1">
      <c r="A81" s="197"/>
      <c r="B81" s="333"/>
      <c r="C81" s="2686"/>
      <c r="D81" s="2687"/>
      <c r="E81" s="2687"/>
      <c r="F81" s="2687"/>
      <c r="G81" s="2687"/>
      <c r="H81" s="2687"/>
      <c r="I81" s="2687"/>
      <c r="J81" s="2687"/>
      <c r="K81" s="2687"/>
      <c r="L81" s="2687"/>
      <c r="M81" s="2687"/>
      <c r="N81" s="2687"/>
      <c r="O81" s="2687"/>
      <c r="P81" s="2687"/>
      <c r="Q81" s="2687"/>
      <c r="R81" s="2687"/>
      <c r="S81" s="2687"/>
      <c r="T81" s="2687"/>
      <c r="U81" s="2687"/>
      <c r="V81" s="2687"/>
      <c r="W81" s="2687"/>
      <c r="X81" s="2687"/>
      <c r="Y81" s="2687"/>
      <c r="Z81" s="2687"/>
      <c r="AA81" s="2687"/>
      <c r="AB81" s="2687"/>
      <c r="AC81" s="2687"/>
      <c r="AD81" s="2687"/>
      <c r="AE81" s="2687"/>
      <c r="AF81" s="2687"/>
      <c r="AG81" s="2687"/>
      <c r="AH81" s="2688"/>
      <c r="AI81" s="331"/>
      <c r="AJ81" s="332"/>
      <c r="AK81" s="197"/>
      <c r="AM81" s="186"/>
    </row>
    <row r="82" spans="1:39" ht="15" customHeight="1">
      <c r="A82" s="197"/>
      <c r="B82" s="330"/>
      <c r="C82" s="2686"/>
      <c r="D82" s="2687"/>
      <c r="E82" s="2687"/>
      <c r="F82" s="2687"/>
      <c r="G82" s="2687"/>
      <c r="H82" s="2687"/>
      <c r="I82" s="2687"/>
      <c r="J82" s="2687"/>
      <c r="K82" s="2687"/>
      <c r="L82" s="2687"/>
      <c r="M82" s="2687"/>
      <c r="N82" s="2687"/>
      <c r="O82" s="2687"/>
      <c r="P82" s="2687"/>
      <c r="Q82" s="2687"/>
      <c r="R82" s="2687"/>
      <c r="S82" s="2687"/>
      <c r="T82" s="2687"/>
      <c r="U82" s="2687"/>
      <c r="V82" s="2687"/>
      <c r="W82" s="2687"/>
      <c r="X82" s="2687"/>
      <c r="Y82" s="2687"/>
      <c r="Z82" s="2687"/>
      <c r="AA82" s="2687"/>
      <c r="AB82" s="2687"/>
      <c r="AC82" s="2687"/>
      <c r="AD82" s="2687"/>
      <c r="AE82" s="2687"/>
      <c r="AF82" s="2687"/>
      <c r="AG82" s="2687"/>
      <c r="AH82" s="2688"/>
      <c r="AI82" s="331"/>
      <c r="AJ82" s="332"/>
      <c r="AK82" s="197"/>
    </row>
    <row r="83" spans="1:39" ht="15.75" customHeight="1" thickBot="1">
      <c r="A83" s="197"/>
      <c r="B83" s="1050"/>
      <c r="C83" s="2689"/>
      <c r="D83" s="2690"/>
      <c r="E83" s="2690"/>
      <c r="F83" s="2690"/>
      <c r="G83" s="2690"/>
      <c r="H83" s="2690"/>
      <c r="I83" s="2690"/>
      <c r="J83" s="2690"/>
      <c r="K83" s="2690"/>
      <c r="L83" s="2690"/>
      <c r="M83" s="2690"/>
      <c r="N83" s="2690"/>
      <c r="O83" s="2690"/>
      <c r="P83" s="2690"/>
      <c r="Q83" s="2690"/>
      <c r="R83" s="2690"/>
      <c r="S83" s="2690"/>
      <c r="T83" s="2690"/>
      <c r="U83" s="2690"/>
      <c r="V83" s="2690"/>
      <c r="W83" s="2690"/>
      <c r="X83" s="2690"/>
      <c r="Y83" s="2690"/>
      <c r="Z83" s="2690"/>
      <c r="AA83" s="2690"/>
      <c r="AB83" s="2690"/>
      <c r="AC83" s="2690"/>
      <c r="AD83" s="2690"/>
      <c r="AE83" s="2690"/>
      <c r="AF83" s="2690"/>
      <c r="AG83" s="2690"/>
      <c r="AH83" s="2691"/>
      <c r="AI83" s="336"/>
      <c r="AJ83" s="337"/>
      <c r="AK83" s="197"/>
    </row>
    <row r="84" spans="1:39" ht="31.5" customHeight="1">
      <c r="A84" s="197"/>
      <c r="B84" s="197" t="s">
        <v>1</v>
      </c>
      <c r="C84" s="197"/>
      <c r="D84" s="197"/>
      <c r="E84" s="197"/>
      <c r="F84" s="197"/>
      <c r="G84" s="197"/>
      <c r="H84" s="197"/>
      <c r="I84" s="197"/>
      <c r="J84" s="197"/>
      <c r="K84" s="197"/>
      <c r="L84" s="1041"/>
      <c r="M84" s="1041"/>
      <c r="N84" s="1041"/>
      <c r="O84" s="1041"/>
      <c r="P84" s="1041"/>
      <c r="Q84" s="1041"/>
      <c r="R84" s="1041"/>
      <c r="S84" s="1041"/>
      <c r="T84" s="1041"/>
      <c r="U84" s="1041"/>
      <c r="V84" s="1041"/>
      <c r="W84" s="1041"/>
      <c r="X84" s="1041"/>
      <c r="Y84" s="1041"/>
      <c r="Z84" s="1041"/>
      <c r="AA84" s="1041"/>
      <c r="AB84" s="1041"/>
      <c r="AC84" s="1041"/>
      <c r="AD84" s="1041"/>
      <c r="AE84" s="1041"/>
      <c r="AF84" s="1041"/>
      <c r="AG84" s="1041"/>
      <c r="AH84" s="1041"/>
      <c r="AI84" s="315" t="s">
        <v>1249</v>
      </c>
      <c r="AJ84" s="307">
        <v>11</v>
      </c>
      <c r="AK84" s="197"/>
    </row>
    <row r="85" spans="1:39" ht="14.25" customHeight="1">
      <c r="A85" s="338"/>
      <c r="B85" s="338"/>
      <c r="C85" s="338"/>
      <c r="D85" s="338"/>
      <c r="E85" s="338"/>
      <c r="F85" s="338"/>
      <c r="G85" s="338"/>
      <c r="H85" s="338"/>
      <c r="I85" s="338"/>
      <c r="J85" s="338"/>
      <c r="K85" s="338"/>
      <c r="L85" s="324"/>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5"/>
      <c r="AJ85" s="339"/>
      <c r="AK85" s="338"/>
    </row>
    <row r="86" spans="1:39" ht="15.75" thickBot="1">
      <c r="A86" s="197"/>
      <c r="B86" s="278"/>
      <c r="C86" s="198" t="str">
        <f>Page3!A4</f>
        <v>MOHOKARE LOCAL MUNICIPALITY</v>
      </c>
      <c r="D86" s="197"/>
      <c r="E86" s="197"/>
      <c r="F86" s="197"/>
      <c r="G86" s="197"/>
      <c r="H86" s="197"/>
      <c r="I86" s="197"/>
      <c r="J86" s="197"/>
      <c r="K86" s="197"/>
      <c r="L86" s="278"/>
      <c r="M86" s="197"/>
      <c r="N86" s="197"/>
      <c r="O86" s="197"/>
      <c r="P86" s="197"/>
      <c r="Q86" s="197"/>
      <c r="R86" s="197"/>
      <c r="S86" s="197"/>
      <c r="T86" s="197"/>
      <c r="U86" s="197"/>
      <c r="V86" s="197"/>
      <c r="W86" s="197"/>
      <c r="X86" s="197"/>
      <c r="Y86" s="197"/>
      <c r="Z86" s="197"/>
      <c r="AA86" s="197"/>
      <c r="AB86" s="197"/>
      <c r="AC86" s="197"/>
      <c r="AD86" s="197"/>
      <c r="AE86" s="197"/>
      <c r="AF86" s="250" t="str">
        <f>Page3!F4</f>
        <v>WSDP 2012</v>
      </c>
      <c r="AG86" s="197"/>
      <c r="AH86" s="197"/>
      <c r="AI86" s="197"/>
      <c r="AJ86" s="197"/>
      <c r="AK86" s="197"/>
    </row>
    <row r="87" spans="1:39" ht="17.25" customHeight="1" thickBot="1">
      <c r="A87" s="197"/>
      <c r="B87" s="2655" t="s">
        <v>240</v>
      </c>
      <c r="C87" s="2656"/>
      <c r="D87" s="2656"/>
      <c r="E87" s="2656"/>
      <c r="F87" s="2656"/>
      <c r="G87" s="2656"/>
      <c r="H87" s="2656"/>
      <c r="I87" s="2656"/>
      <c r="J87" s="2656"/>
      <c r="K87" s="2656"/>
      <c r="L87" s="2656"/>
      <c r="M87" s="2656"/>
      <c r="N87" s="2656"/>
      <c r="O87" s="2656"/>
      <c r="P87" s="2656"/>
      <c r="Q87" s="2656"/>
      <c r="R87" s="2656"/>
      <c r="S87" s="2656"/>
      <c r="T87" s="2656"/>
      <c r="U87" s="2656"/>
      <c r="V87" s="2656"/>
      <c r="W87" s="2656"/>
      <c r="X87" s="2656"/>
      <c r="Y87" s="2656"/>
      <c r="Z87" s="2656"/>
      <c r="AA87" s="2656"/>
      <c r="AB87" s="2656"/>
      <c r="AC87" s="2656"/>
      <c r="AD87" s="2656"/>
      <c r="AE87" s="2656"/>
      <c r="AF87" s="2656"/>
      <c r="AG87" s="2656"/>
      <c r="AH87" s="2656"/>
      <c r="AI87" s="2656"/>
      <c r="AJ87" s="2657"/>
      <c r="AK87" s="197"/>
    </row>
    <row r="88" spans="1:39" ht="13.5" customHeight="1">
      <c r="A88" s="197"/>
      <c r="B88" s="2596" t="s">
        <v>66</v>
      </c>
      <c r="C88" s="2597"/>
      <c r="D88" s="2597"/>
      <c r="E88" s="2597"/>
      <c r="F88" s="2597"/>
      <c r="G88" s="2597"/>
      <c r="H88" s="2597"/>
      <c r="I88" s="2597"/>
      <c r="J88" s="2597"/>
      <c r="K88" s="2597"/>
      <c r="L88" s="2598" t="s">
        <v>705</v>
      </c>
      <c r="M88" s="2598"/>
      <c r="N88" s="2598"/>
      <c r="O88" s="2598"/>
      <c r="P88" s="2598"/>
      <c r="Q88" s="2598"/>
      <c r="R88" s="2598"/>
      <c r="S88" s="2598"/>
      <c r="T88" s="2598"/>
      <c r="U88" s="2598"/>
      <c r="V88" s="2598"/>
      <c r="W88" s="2598"/>
      <c r="X88" s="2598"/>
      <c r="Y88" s="2584" t="s">
        <v>67</v>
      </c>
      <c r="Z88" s="2584"/>
      <c r="AA88" s="2584"/>
      <c r="AB88" s="2584"/>
      <c r="AC88" s="2584"/>
      <c r="AD88" s="2584"/>
      <c r="AE88" s="2584"/>
      <c r="AF88" s="2584"/>
      <c r="AG88" s="2584"/>
      <c r="AH88" s="2584"/>
      <c r="AI88" s="2584"/>
      <c r="AJ88" s="2585"/>
      <c r="AK88" s="197"/>
    </row>
    <row r="89" spans="1:39" ht="13.5" customHeight="1">
      <c r="A89" s="197"/>
      <c r="B89" s="2676" t="s">
        <v>814</v>
      </c>
      <c r="C89" s="2677"/>
      <c r="D89" s="2677"/>
      <c r="E89" s="2677"/>
      <c r="F89" s="2677"/>
      <c r="G89" s="2677"/>
      <c r="H89" s="2677"/>
      <c r="I89" s="2677"/>
      <c r="J89" s="2677"/>
      <c r="K89" s="2678"/>
      <c r="L89" s="2576" t="s">
        <v>119</v>
      </c>
      <c r="M89" s="2576"/>
      <c r="N89" s="2576"/>
      <c r="O89" s="2576"/>
      <c r="P89" s="2576"/>
      <c r="Q89" s="2576"/>
      <c r="R89" s="2576"/>
      <c r="S89" s="2576"/>
      <c r="T89" s="2576"/>
      <c r="U89" s="2576"/>
      <c r="V89" s="2576"/>
      <c r="W89" s="2576"/>
      <c r="X89" s="2576"/>
      <c r="Y89" s="2577" t="s">
        <v>735</v>
      </c>
      <c r="Z89" s="2577"/>
      <c r="AA89" s="2577"/>
      <c r="AB89" s="2577"/>
      <c r="AC89" s="2577"/>
      <c r="AD89" s="2577"/>
      <c r="AE89" s="2577"/>
      <c r="AF89" s="2577"/>
      <c r="AG89" s="2577"/>
      <c r="AH89" s="2589" t="s">
        <v>69</v>
      </c>
      <c r="AI89" s="2589"/>
      <c r="AJ89" s="2590"/>
      <c r="AK89" s="197"/>
    </row>
    <row r="90" spans="1:39" ht="14.25" customHeight="1">
      <c r="A90" s="197"/>
      <c r="B90" s="2604"/>
      <c r="C90" s="2605"/>
      <c r="D90" s="2605"/>
      <c r="E90" s="2605"/>
      <c r="F90" s="2605"/>
      <c r="G90" s="2605"/>
      <c r="H90" s="2605"/>
      <c r="I90" s="2605"/>
      <c r="J90" s="2605"/>
      <c r="K90" s="2679"/>
      <c r="L90" s="2591" t="s">
        <v>309</v>
      </c>
      <c r="M90" s="2592" t="s">
        <v>310</v>
      </c>
      <c r="N90" s="2614" t="s">
        <v>496</v>
      </c>
      <c r="O90" s="2592" t="s">
        <v>649</v>
      </c>
      <c r="P90" s="2592" t="s">
        <v>650</v>
      </c>
      <c r="Q90" s="2592" t="s">
        <v>667</v>
      </c>
      <c r="R90" s="2610" t="s">
        <v>668</v>
      </c>
      <c r="S90" s="2592" t="s">
        <v>121</v>
      </c>
      <c r="T90" s="2592" t="s">
        <v>644</v>
      </c>
      <c r="U90" s="2592" t="s">
        <v>651</v>
      </c>
      <c r="V90" s="2614" t="s">
        <v>495</v>
      </c>
      <c r="W90" s="2616" t="s">
        <v>73</v>
      </c>
      <c r="X90" s="2633" t="s">
        <v>73</v>
      </c>
      <c r="Y90" s="2341" t="s">
        <v>70</v>
      </c>
      <c r="Z90" s="2609" t="s">
        <v>108</v>
      </c>
      <c r="AA90" s="2609"/>
      <c r="AB90" s="2609"/>
      <c r="AC90" s="2609"/>
      <c r="AD90" s="2615" t="s">
        <v>72</v>
      </c>
      <c r="AE90" s="2615"/>
      <c r="AF90" s="2615"/>
      <c r="AG90" s="2506" t="s">
        <v>73</v>
      </c>
      <c r="AH90" s="2341" t="s">
        <v>70</v>
      </c>
      <c r="AI90" s="2342" t="s">
        <v>74</v>
      </c>
      <c r="AJ90" s="2491" t="s">
        <v>73</v>
      </c>
      <c r="AK90" s="197"/>
    </row>
    <row r="91" spans="1:39" s="188" customFormat="1" ht="84" customHeight="1">
      <c r="A91" s="232"/>
      <c r="B91" s="2680"/>
      <c r="C91" s="2681"/>
      <c r="D91" s="2681"/>
      <c r="E91" s="2681"/>
      <c r="F91" s="2681"/>
      <c r="G91" s="2681"/>
      <c r="H91" s="2681"/>
      <c r="I91" s="2681"/>
      <c r="J91" s="2681"/>
      <c r="K91" s="2682"/>
      <c r="L91" s="2591"/>
      <c r="M91" s="2592"/>
      <c r="N91" s="2614"/>
      <c r="O91" s="2592"/>
      <c r="P91" s="2592"/>
      <c r="Q91" s="2592"/>
      <c r="R91" s="2610"/>
      <c r="S91" s="2592"/>
      <c r="T91" s="2592"/>
      <c r="U91" s="2592"/>
      <c r="V91" s="2614"/>
      <c r="W91" s="2616"/>
      <c r="X91" s="2633"/>
      <c r="Y91" s="2341"/>
      <c r="Z91" s="2419" t="s">
        <v>75</v>
      </c>
      <c r="AA91" s="2419"/>
      <c r="AB91" s="2419"/>
      <c r="AC91" s="2419"/>
      <c r="AD91" s="1059" t="s">
        <v>364</v>
      </c>
      <c r="AE91" s="1059" t="s">
        <v>77</v>
      </c>
      <c r="AF91" s="1059" t="s">
        <v>78</v>
      </c>
      <c r="AG91" s="2506"/>
      <c r="AH91" s="2341"/>
      <c r="AI91" s="2342"/>
      <c r="AJ91" s="2491"/>
      <c r="AK91" s="232"/>
    </row>
    <row r="92" spans="1:39">
      <c r="A92" s="197"/>
      <c r="B92" s="2658" t="s">
        <v>958</v>
      </c>
      <c r="C92" s="2659"/>
      <c r="D92" s="2659"/>
      <c r="E92" s="2659"/>
      <c r="F92" s="2659"/>
      <c r="G92" s="2659"/>
      <c r="H92" s="2659"/>
      <c r="I92" s="2659"/>
      <c r="J92" s="2659"/>
      <c r="K92" s="2659"/>
      <c r="L92" s="2591"/>
      <c r="M92" s="2592"/>
      <c r="N92" s="2614"/>
      <c r="O92" s="2592"/>
      <c r="P92" s="2592"/>
      <c r="Q92" s="2592"/>
      <c r="R92" s="2610"/>
      <c r="S92" s="2592"/>
      <c r="T92" s="2592"/>
      <c r="U92" s="2592"/>
      <c r="V92" s="2614"/>
      <c r="W92" s="2616"/>
      <c r="X92" s="2633"/>
      <c r="Y92" s="2341"/>
      <c r="Z92" s="1035">
        <v>1</v>
      </c>
      <c r="AA92" s="1035">
        <v>3</v>
      </c>
      <c r="AB92" s="1035">
        <v>5</v>
      </c>
      <c r="AC92" s="1035" t="s">
        <v>79</v>
      </c>
      <c r="AD92" s="1036" t="s">
        <v>80</v>
      </c>
      <c r="AE92" s="1036" t="s">
        <v>80</v>
      </c>
      <c r="AF92" s="1036" t="s">
        <v>80</v>
      </c>
      <c r="AG92" s="2506"/>
      <c r="AH92" s="2341"/>
      <c r="AI92" s="2342"/>
      <c r="AJ92" s="2491"/>
      <c r="AK92" s="197"/>
    </row>
    <row r="93" spans="1:39" ht="15.75" customHeight="1">
      <c r="A93" s="197"/>
      <c r="B93" s="2634" t="s">
        <v>208</v>
      </c>
      <c r="C93" s="2635"/>
      <c r="D93" s="2635"/>
      <c r="E93" s="2635"/>
      <c r="F93" s="2635"/>
      <c r="G93" s="2635"/>
      <c r="H93" s="2635"/>
      <c r="I93" s="2635"/>
      <c r="J93" s="2635"/>
      <c r="K93" s="2635"/>
      <c r="L93" s="2651" t="s">
        <v>660</v>
      </c>
      <c r="M93" s="2651"/>
      <c r="N93" s="2651"/>
      <c r="O93" s="2651"/>
      <c r="P93" s="2651"/>
      <c r="Q93" s="2651"/>
      <c r="R93" s="2651"/>
      <c r="S93" s="2651"/>
      <c r="T93" s="2651"/>
      <c r="U93" s="2651"/>
      <c r="V93" s="2651"/>
      <c r="W93" s="1037" t="s">
        <v>302</v>
      </c>
      <c r="X93" s="1037" t="s">
        <v>302</v>
      </c>
      <c r="Y93" s="2619" t="s">
        <v>660</v>
      </c>
      <c r="Z93" s="2619"/>
      <c r="AA93" s="2619"/>
      <c r="AB93" s="2619"/>
      <c r="AC93" s="2619"/>
      <c r="AD93" s="2619"/>
      <c r="AE93" s="2619"/>
      <c r="AF93" s="2619"/>
      <c r="AG93" s="437" t="s">
        <v>302</v>
      </c>
      <c r="AH93" s="2636" t="s">
        <v>662</v>
      </c>
      <c r="AI93" s="2636"/>
      <c r="AJ93" s="459" t="s">
        <v>302</v>
      </c>
      <c r="AK93" s="197"/>
    </row>
    <row r="94" spans="1:39">
      <c r="A94" s="197"/>
      <c r="B94" s="2625" t="s">
        <v>1199</v>
      </c>
      <c r="C94" s="2626"/>
      <c r="D94" s="2626"/>
      <c r="E94" s="2626"/>
      <c r="F94" s="538" t="s">
        <v>902</v>
      </c>
      <c r="G94" s="2669" t="s">
        <v>1301</v>
      </c>
      <c r="H94" s="2670"/>
      <c r="I94" s="2670"/>
      <c r="J94" s="2670"/>
      <c r="K94" s="2671"/>
      <c r="L94" s="2638"/>
      <c r="M94" s="2588"/>
      <c r="N94" s="2588"/>
      <c r="O94" s="2588"/>
      <c r="P94" s="2588"/>
      <c r="Q94" s="2588"/>
      <c r="R94" s="2588"/>
      <c r="S94" s="2588"/>
      <c r="T94" s="2588"/>
      <c r="U94" s="2588"/>
      <c r="V94" s="2639"/>
      <c r="W94" s="1905">
        <v>60</v>
      </c>
      <c r="X94" s="1906">
        <v>60</v>
      </c>
      <c r="Y94" s="2638"/>
      <c r="Z94" s="2588"/>
      <c r="AA94" s="2588"/>
      <c r="AB94" s="2588"/>
      <c r="AC94" s="2588"/>
      <c r="AD94" s="2588"/>
      <c r="AE94" s="2588"/>
      <c r="AF94" s="2588"/>
      <c r="AG94" s="2588"/>
      <c r="AH94" s="2588"/>
      <c r="AI94" s="2588"/>
      <c r="AJ94" s="2674"/>
      <c r="AK94" s="197"/>
    </row>
    <row r="95" spans="1:39">
      <c r="A95" s="197"/>
      <c r="B95" s="2672"/>
      <c r="C95" s="2673"/>
      <c r="D95" s="2673"/>
      <c r="E95" s="2673"/>
      <c r="F95" s="538" t="s">
        <v>903</v>
      </c>
      <c r="G95" s="2669" t="s">
        <v>1301</v>
      </c>
      <c r="H95" s="2670"/>
      <c r="I95" s="2670"/>
      <c r="J95" s="2670"/>
      <c r="K95" s="2671"/>
      <c r="L95" s="1881"/>
      <c r="M95" s="1882"/>
      <c r="N95" s="1882"/>
      <c r="O95" s="1882"/>
      <c r="P95" s="1882"/>
      <c r="Q95" s="1882"/>
      <c r="R95" s="1882"/>
      <c r="S95" s="1882"/>
      <c r="T95" s="1882"/>
      <c r="U95" s="1882"/>
      <c r="V95" s="1882"/>
      <c r="W95" s="1905">
        <v>60</v>
      </c>
      <c r="X95" s="1906">
        <v>60</v>
      </c>
      <c r="Y95" s="2640"/>
      <c r="Z95" s="2641"/>
      <c r="AA95" s="2641"/>
      <c r="AB95" s="2641"/>
      <c r="AC95" s="2641"/>
      <c r="AD95" s="2641"/>
      <c r="AE95" s="2641"/>
      <c r="AF95" s="2641"/>
      <c r="AG95" s="2641"/>
      <c r="AH95" s="2641"/>
      <c r="AI95" s="2641"/>
      <c r="AJ95" s="2675"/>
      <c r="AK95" s="197"/>
    </row>
    <row r="96" spans="1:39">
      <c r="A96" s="197"/>
      <c r="B96" s="321" t="s">
        <v>1200</v>
      </c>
      <c r="C96" s="1034"/>
      <c r="D96" s="1034"/>
      <c r="E96" s="1034"/>
      <c r="F96" s="1034"/>
      <c r="G96" s="1034"/>
      <c r="H96" s="1034"/>
      <c r="I96" s="1034"/>
      <c r="J96" s="1034"/>
      <c r="K96" s="1034"/>
      <c r="L96" s="1874"/>
      <c r="M96" s="1874"/>
      <c r="N96" s="1874"/>
      <c r="O96" s="1874"/>
      <c r="P96" s="1874"/>
      <c r="Q96" s="1874"/>
      <c r="R96" s="1874"/>
      <c r="S96" s="1874"/>
      <c r="T96" s="2714"/>
      <c r="U96" s="2715"/>
      <c r="V96" s="1119"/>
      <c r="W96" s="1117">
        <v>0</v>
      </c>
      <c r="X96" s="1122">
        <v>0</v>
      </c>
      <c r="Y96" s="1968" t="s">
        <v>1270</v>
      </c>
      <c r="Z96" s="1968" t="s">
        <v>1270</v>
      </c>
      <c r="AA96" s="1968" t="s">
        <v>1270</v>
      </c>
      <c r="AB96" s="1968" t="s">
        <v>1270</v>
      </c>
      <c r="AC96" s="1968"/>
      <c r="AD96" s="1968" t="s">
        <v>1270</v>
      </c>
      <c r="AE96" s="1968" t="s">
        <v>1270</v>
      </c>
      <c r="AF96" s="1968" t="s">
        <v>1270</v>
      </c>
      <c r="AG96" s="1907">
        <v>60</v>
      </c>
      <c r="AH96" s="1968" t="s">
        <v>1270</v>
      </c>
      <c r="AI96" s="1968" t="s">
        <v>1271</v>
      </c>
      <c r="AJ96" s="543">
        <v>40</v>
      </c>
      <c r="AK96" s="197"/>
    </row>
    <row r="97" spans="1:37">
      <c r="A97" s="197"/>
      <c r="B97" s="322" t="s">
        <v>1201</v>
      </c>
      <c r="C97" s="1034"/>
      <c r="D97" s="1034"/>
      <c r="E97" s="1034"/>
      <c r="F97" s="1034"/>
      <c r="G97" s="1034"/>
      <c r="H97" s="1034"/>
      <c r="I97" s="1034" t="s">
        <v>1</v>
      </c>
      <c r="J97" s="1034"/>
      <c r="K97" s="1034"/>
      <c r="L97" s="2714"/>
      <c r="M97" s="2716"/>
      <c r="N97" s="2716"/>
      <c r="O97" s="2716"/>
      <c r="P97" s="2716"/>
      <c r="Q97" s="2716"/>
      <c r="R97" s="2716"/>
      <c r="S97" s="2716"/>
      <c r="T97" s="2716"/>
      <c r="U97" s="2716"/>
      <c r="V97" s="1119">
        <v>1.5229999999999999</v>
      </c>
      <c r="W97" s="1117">
        <v>20</v>
      </c>
      <c r="X97" s="1122">
        <v>40</v>
      </c>
      <c r="Y97" s="1968" t="s">
        <v>1270</v>
      </c>
      <c r="Z97" s="1968" t="s">
        <v>1270</v>
      </c>
      <c r="AA97" s="1968" t="s">
        <v>1270</v>
      </c>
      <c r="AB97" s="1968" t="s">
        <v>1270</v>
      </c>
      <c r="AC97" s="1968"/>
      <c r="AD97" s="1968" t="s">
        <v>1270</v>
      </c>
      <c r="AE97" s="1968" t="s">
        <v>1270</v>
      </c>
      <c r="AF97" s="1968" t="s">
        <v>1270</v>
      </c>
      <c r="AG97" s="1907">
        <v>60</v>
      </c>
      <c r="AH97" s="1968" t="s">
        <v>1270</v>
      </c>
      <c r="AI97" s="1968" t="s">
        <v>1271</v>
      </c>
      <c r="AJ97" s="543">
        <v>40</v>
      </c>
      <c r="AK97" s="197"/>
    </row>
    <row r="98" spans="1:37">
      <c r="A98" s="197"/>
      <c r="B98" s="322" t="s">
        <v>1202</v>
      </c>
      <c r="C98" s="1034"/>
      <c r="D98" s="1034"/>
      <c r="E98" s="1034"/>
      <c r="F98" s="1034"/>
      <c r="G98" s="1034"/>
      <c r="H98" s="1034"/>
      <c r="I98" s="1034"/>
      <c r="J98" s="1034"/>
      <c r="K98" s="1034"/>
      <c r="L98" s="2717"/>
      <c r="M98" s="2718"/>
      <c r="N98" s="2718"/>
      <c r="O98" s="2718"/>
      <c r="P98" s="2718"/>
      <c r="Q98" s="2718"/>
      <c r="R98" s="2718"/>
      <c r="S98" s="2718"/>
      <c r="T98" s="2718"/>
      <c r="U98" s="2718"/>
      <c r="V98" s="1119"/>
      <c r="W98" s="1117">
        <v>0</v>
      </c>
      <c r="X98" s="1122">
        <v>0</v>
      </c>
      <c r="Y98" s="1968" t="s">
        <v>1270</v>
      </c>
      <c r="Z98" s="1968" t="s">
        <v>1270</v>
      </c>
      <c r="AA98" s="1968" t="s">
        <v>1270</v>
      </c>
      <c r="AB98" s="1968" t="s">
        <v>1270</v>
      </c>
      <c r="AC98" s="1968"/>
      <c r="AD98" s="1968" t="s">
        <v>1270</v>
      </c>
      <c r="AE98" s="1968" t="s">
        <v>1270</v>
      </c>
      <c r="AF98" s="1968" t="s">
        <v>1270</v>
      </c>
      <c r="AG98" s="1907">
        <v>60</v>
      </c>
      <c r="AH98" s="1968" t="s">
        <v>1270</v>
      </c>
      <c r="AI98" s="1968" t="s">
        <v>1271</v>
      </c>
      <c r="AJ98" s="543">
        <v>40</v>
      </c>
      <c r="AK98" s="197"/>
    </row>
    <row r="99" spans="1:37">
      <c r="A99" s="197"/>
      <c r="B99" s="2622" t="s">
        <v>954</v>
      </c>
      <c r="C99" s="2623"/>
      <c r="D99" s="2623"/>
      <c r="E99" s="2623"/>
      <c r="F99" s="2623"/>
      <c r="G99" s="2623"/>
      <c r="H99" s="2623"/>
      <c r="I99" s="2623"/>
      <c r="J99" s="2623"/>
      <c r="K99" s="2623"/>
      <c r="L99" s="2623"/>
      <c r="M99" s="2623"/>
      <c r="N99" s="2623"/>
      <c r="O99" s="2623"/>
      <c r="P99" s="2623"/>
      <c r="Q99" s="2623"/>
      <c r="R99" s="2623"/>
      <c r="S99" s="2623"/>
      <c r="T99" s="2623"/>
      <c r="U99" s="2623"/>
      <c r="V99" s="2623"/>
      <c r="W99" s="432">
        <f>SUM(W94:W98,W78:W78)/6/100</f>
        <v>0.3</v>
      </c>
      <c r="X99" s="432">
        <f>SUM(X94:X98,X78:X78)/6/100</f>
        <v>0.33333333333333337</v>
      </c>
      <c r="Y99" s="2574"/>
      <c r="Z99" s="2574"/>
      <c r="AA99" s="2574"/>
      <c r="AB99" s="2574"/>
      <c r="AC99" s="2574"/>
      <c r="AD99" s="2574"/>
      <c r="AE99" s="2574"/>
      <c r="AF99" s="2574"/>
      <c r="AG99" s="432">
        <f>SUM(AG96:AG98,AG78:AG78)/4/100</f>
        <v>0.6</v>
      </c>
      <c r="AH99" s="2574"/>
      <c r="AI99" s="2574"/>
      <c r="AJ99" s="320">
        <f>SUM(AJ96:AJ98,AJ78:AJ78)/4/100</f>
        <v>0.4</v>
      </c>
      <c r="AK99" s="197"/>
    </row>
    <row r="100" spans="1:37">
      <c r="A100" s="197"/>
      <c r="B100" s="340"/>
      <c r="C100" s="186"/>
      <c r="D100" s="186"/>
      <c r="E100" s="186"/>
      <c r="F100" s="186"/>
      <c r="G100" s="186"/>
      <c r="H100" s="186"/>
      <c r="I100" s="186"/>
      <c r="J100" s="186"/>
      <c r="K100" s="186"/>
      <c r="L100" s="186"/>
      <c r="M100" s="186"/>
      <c r="N100" s="186"/>
      <c r="O100" s="186"/>
      <c r="P100" s="186"/>
      <c r="Q100" s="186"/>
      <c r="R100" s="186"/>
      <c r="S100" s="208"/>
      <c r="T100" s="208"/>
      <c r="U100" s="186"/>
      <c r="V100" s="186"/>
      <c r="W100" s="186"/>
      <c r="X100" s="207"/>
      <c r="Y100" s="208"/>
      <c r="Z100" s="208"/>
      <c r="AA100" s="208"/>
      <c r="AB100" s="208"/>
      <c r="AC100" s="208"/>
      <c r="AD100" s="208"/>
      <c r="AE100" s="208"/>
      <c r="AF100" s="208"/>
      <c r="AG100" s="207"/>
      <c r="AH100" s="208"/>
      <c r="AI100" s="208"/>
      <c r="AJ100" s="209"/>
      <c r="AK100" s="197"/>
    </row>
    <row r="101" spans="1:37">
      <c r="A101" s="197"/>
      <c r="B101" s="333" t="s">
        <v>63</v>
      </c>
      <c r="C101" s="2562" t="s">
        <v>1302</v>
      </c>
      <c r="D101" s="2563"/>
      <c r="E101" s="2563"/>
      <c r="F101" s="2563"/>
      <c r="G101" s="2563"/>
      <c r="H101" s="2563"/>
      <c r="I101" s="2563"/>
      <c r="J101" s="2563"/>
      <c r="K101" s="2563"/>
      <c r="L101" s="2563"/>
      <c r="M101" s="2563"/>
      <c r="N101" s="2563"/>
      <c r="O101" s="2563"/>
      <c r="P101" s="2563"/>
      <c r="Q101" s="2563"/>
      <c r="R101" s="2563"/>
      <c r="S101" s="2563"/>
      <c r="T101" s="2563"/>
      <c r="U101" s="2563"/>
      <c r="V101" s="2563"/>
      <c r="W101" s="2563"/>
      <c r="X101" s="2563"/>
      <c r="Y101" s="2563"/>
      <c r="Z101" s="2563"/>
      <c r="AA101" s="2563"/>
      <c r="AB101" s="2563"/>
      <c r="AC101" s="2563"/>
      <c r="AD101" s="2563"/>
      <c r="AE101" s="2563"/>
      <c r="AF101" s="2563"/>
      <c r="AG101" s="2563"/>
      <c r="AH101" s="2563"/>
      <c r="AI101" s="2711"/>
      <c r="AJ101" s="209"/>
      <c r="AK101" s="197"/>
    </row>
    <row r="102" spans="1:37">
      <c r="A102" s="197"/>
      <c r="B102" s="276"/>
      <c r="C102" s="2564"/>
      <c r="D102" s="2565"/>
      <c r="E102" s="2565"/>
      <c r="F102" s="2565"/>
      <c r="G102" s="2565"/>
      <c r="H102" s="2565"/>
      <c r="I102" s="2565"/>
      <c r="J102" s="2565"/>
      <c r="K102" s="2565"/>
      <c r="L102" s="2565"/>
      <c r="M102" s="2565"/>
      <c r="N102" s="2565"/>
      <c r="O102" s="2565"/>
      <c r="P102" s="2565"/>
      <c r="Q102" s="2565"/>
      <c r="R102" s="2565"/>
      <c r="S102" s="2565"/>
      <c r="T102" s="2565"/>
      <c r="U102" s="2565"/>
      <c r="V102" s="2565"/>
      <c r="W102" s="2565"/>
      <c r="X102" s="2565"/>
      <c r="Y102" s="2565"/>
      <c r="Z102" s="2565"/>
      <c r="AA102" s="2565"/>
      <c r="AB102" s="2565"/>
      <c r="AC102" s="2565"/>
      <c r="AD102" s="2565"/>
      <c r="AE102" s="2565"/>
      <c r="AF102" s="2565"/>
      <c r="AG102" s="2565"/>
      <c r="AH102" s="2565"/>
      <c r="AI102" s="2712"/>
      <c r="AJ102" s="209"/>
      <c r="AK102" s="197"/>
    </row>
    <row r="103" spans="1:37">
      <c r="A103" s="197"/>
      <c r="B103" s="333"/>
      <c r="C103" s="2564"/>
      <c r="D103" s="2565"/>
      <c r="E103" s="2565"/>
      <c r="F103" s="2565"/>
      <c r="G103" s="2565"/>
      <c r="H103" s="2565"/>
      <c r="I103" s="2565"/>
      <c r="J103" s="2565"/>
      <c r="K103" s="2565"/>
      <c r="L103" s="2565"/>
      <c r="M103" s="2565"/>
      <c r="N103" s="2565"/>
      <c r="O103" s="2565"/>
      <c r="P103" s="2565"/>
      <c r="Q103" s="2565"/>
      <c r="R103" s="2565"/>
      <c r="S103" s="2565"/>
      <c r="T103" s="2565"/>
      <c r="U103" s="2565"/>
      <c r="V103" s="2565"/>
      <c r="W103" s="2565"/>
      <c r="X103" s="2565"/>
      <c r="Y103" s="2565"/>
      <c r="Z103" s="2565"/>
      <c r="AA103" s="2565"/>
      <c r="AB103" s="2565"/>
      <c r="AC103" s="2565"/>
      <c r="AD103" s="2565"/>
      <c r="AE103" s="2565"/>
      <c r="AF103" s="2565"/>
      <c r="AG103" s="2565"/>
      <c r="AH103" s="2565"/>
      <c r="AI103" s="2712"/>
      <c r="AJ103" s="209"/>
      <c r="AK103" s="197"/>
    </row>
    <row r="104" spans="1:37">
      <c r="A104" s="197"/>
      <c r="B104" s="333"/>
      <c r="C104" s="2564"/>
      <c r="D104" s="2565"/>
      <c r="E104" s="2565"/>
      <c r="F104" s="2565"/>
      <c r="G104" s="2565"/>
      <c r="H104" s="2565"/>
      <c r="I104" s="2565"/>
      <c r="J104" s="2565"/>
      <c r="K104" s="2565"/>
      <c r="L104" s="2565"/>
      <c r="M104" s="2565"/>
      <c r="N104" s="2565"/>
      <c r="O104" s="2565"/>
      <c r="P104" s="2565"/>
      <c r="Q104" s="2565"/>
      <c r="R104" s="2565"/>
      <c r="S104" s="2565"/>
      <c r="T104" s="2565"/>
      <c r="U104" s="2565"/>
      <c r="V104" s="2565"/>
      <c r="W104" s="2565"/>
      <c r="X104" s="2565"/>
      <c r="Y104" s="2565"/>
      <c r="Z104" s="2565"/>
      <c r="AA104" s="2565"/>
      <c r="AB104" s="2565"/>
      <c r="AC104" s="2565"/>
      <c r="AD104" s="2565"/>
      <c r="AE104" s="2565"/>
      <c r="AF104" s="2565"/>
      <c r="AG104" s="2565"/>
      <c r="AH104" s="2565"/>
      <c r="AI104" s="2712"/>
      <c r="AJ104" s="209"/>
      <c r="AK104" s="197"/>
    </row>
    <row r="105" spans="1:37">
      <c r="A105" s="197"/>
      <c r="B105" s="333"/>
      <c r="C105" s="2564"/>
      <c r="D105" s="2565"/>
      <c r="E105" s="2565"/>
      <c r="F105" s="2565"/>
      <c r="G105" s="2565"/>
      <c r="H105" s="2565"/>
      <c r="I105" s="2565"/>
      <c r="J105" s="2565"/>
      <c r="K105" s="2565"/>
      <c r="L105" s="2565"/>
      <c r="M105" s="2565"/>
      <c r="N105" s="2565"/>
      <c r="O105" s="2565"/>
      <c r="P105" s="2565"/>
      <c r="Q105" s="2565"/>
      <c r="R105" s="2565"/>
      <c r="S105" s="2565"/>
      <c r="T105" s="2565"/>
      <c r="U105" s="2565"/>
      <c r="V105" s="2565"/>
      <c r="W105" s="2565"/>
      <c r="X105" s="2565"/>
      <c r="Y105" s="2565"/>
      <c r="Z105" s="2565"/>
      <c r="AA105" s="2565"/>
      <c r="AB105" s="2565"/>
      <c r="AC105" s="2565"/>
      <c r="AD105" s="2565"/>
      <c r="AE105" s="2565"/>
      <c r="AF105" s="2565"/>
      <c r="AG105" s="2565"/>
      <c r="AH105" s="2565"/>
      <c r="AI105" s="2712"/>
      <c r="AJ105" s="209"/>
      <c r="AK105" s="197"/>
    </row>
    <row r="106" spans="1:37">
      <c r="A106" s="197"/>
      <c r="B106" s="333"/>
      <c r="C106" s="2564"/>
      <c r="D106" s="2565"/>
      <c r="E106" s="2565"/>
      <c r="F106" s="2565"/>
      <c r="G106" s="2565"/>
      <c r="H106" s="2565"/>
      <c r="I106" s="2565"/>
      <c r="J106" s="2565"/>
      <c r="K106" s="2565"/>
      <c r="L106" s="2565"/>
      <c r="M106" s="2565"/>
      <c r="N106" s="2565"/>
      <c r="O106" s="2565"/>
      <c r="P106" s="2565"/>
      <c r="Q106" s="2565"/>
      <c r="R106" s="2565"/>
      <c r="S106" s="2565"/>
      <c r="T106" s="2565"/>
      <c r="U106" s="2565"/>
      <c r="V106" s="2565"/>
      <c r="W106" s="2565"/>
      <c r="X106" s="2565"/>
      <c r="Y106" s="2565"/>
      <c r="Z106" s="2565"/>
      <c r="AA106" s="2565"/>
      <c r="AB106" s="2565"/>
      <c r="AC106" s="2565"/>
      <c r="AD106" s="2565"/>
      <c r="AE106" s="2565"/>
      <c r="AF106" s="2565"/>
      <c r="AG106" s="2565"/>
      <c r="AH106" s="2565"/>
      <c r="AI106" s="2712"/>
      <c r="AJ106" s="209"/>
      <c r="AK106" s="197"/>
    </row>
    <row r="107" spans="1:37">
      <c r="A107" s="197"/>
      <c r="B107" s="333"/>
      <c r="C107" s="2564"/>
      <c r="D107" s="2565"/>
      <c r="E107" s="2565"/>
      <c r="F107" s="2565"/>
      <c r="G107" s="2565"/>
      <c r="H107" s="2565"/>
      <c r="I107" s="2565"/>
      <c r="J107" s="2565"/>
      <c r="K107" s="2565"/>
      <c r="L107" s="2565"/>
      <c r="M107" s="2565"/>
      <c r="N107" s="2565"/>
      <c r="O107" s="2565"/>
      <c r="P107" s="2565"/>
      <c r="Q107" s="2565"/>
      <c r="R107" s="2565"/>
      <c r="S107" s="2565"/>
      <c r="T107" s="2565"/>
      <c r="U107" s="2565"/>
      <c r="V107" s="2565"/>
      <c r="W107" s="2565"/>
      <c r="X107" s="2565"/>
      <c r="Y107" s="2565"/>
      <c r="Z107" s="2565"/>
      <c r="AA107" s="2565"/>
      <c r="AB107" s="2565"/>
      <c r="AC107" s="2565"/>
      <c r="AD107" s="2565"/>
      <c r="AE107" s="2565"/>
      <c r="AF107" s="2565"/>
      <c r="AG107" s="2565"/>
      <c r="AH107" s="2565"/>
      <c r="AI107" s="2712"/>
      <c r="AJ107" s="209"/>
      <c r="AK107" s="197"/>
    </row>
    <row r="108" spans="1:37">
      <c r="A108" s="197"/>
      <c r="B108" s="333"/>
      <c r="C108" s="2564"/>
      <c r="D108" s="2565"/>
      <c r="E108" s="2565"/>
      <c r="F108" s="2565"/>
      <c r="G108" s="2565"/>
      <c r="H108" s="2565"/>
      <c r="I108" s="2565"/>
      <c r="J108" s="2565"/>
      <c r="K108" s="2565"/>
      <c r="L108" s="2565"/>
      <c r="M108" s="2565"/>
      <c r="N108" s="2565"/>
      <c r="O108" s="2565"/>
      <c r="P108" s="2565"/>
      <c r="Q108" s="2565"/>
      <c r="R108" s="2565"/>
      <c r="S108" s="2565"/>
      <c r="T108" s="2565"/>
      <c r="U108" s="2565"/>
      <c r="V108" s="2565"/>
      <c r="W108" s="2565"/>
      <c r="X108" s="2565"/>
      <c r="Y108" s="2565"/>
      <c r="Z108" s="2565"/>
      <c r="AA108" s="2565"/>
      <c r="AB108" s="2565"/>
      <c r="AC108" s="2565"/>
      <c r="AD108" s="2565"/>
      <c r="AE108" s="2565"/>
      <c r="AF108" s="2565"/>
      <c r="AG108" s="2565"/>
      <c r="AH108" s="2565"/>
      <c r="AI108" s="2712"/>
      <c r="AJ108" s="209"/>
      <c r="AK108" s="197"/>
    </row>
    <row r="109" spans="1:37">
      <c r="A109" s="197"/>
      <c r="B109" s="333"/>
      <c r="C109" s="2564"/>
      <c r="D109" s="2565"/>
      <c r="E109" s="2565"/>
      <c r="F109" s="2565"/>
      <c r="G109" s="2565"/>
      <c r="H109" s="2565"/>
      <c r="I109" s="2565"/>
      <c r="J109" s="2565"/>
      <c r="K109" s="2565"/>
      <c r="L109" s="2565"/>
      <c r="M109" s="2565"/>
      <c r="N109" s="2565"/>
      <c r="O109" s="2565"/>
      <c r="P109" s="2565"/>
      <c r="Q109" s="2565"/>
      <c r="R109" s="2565"/>
      <c r="S109" s="2565"/>
      <c r="T109" s="2565"/>
      <c r="U109" s="2565"/>
      <c r="V109" s="2565"/>
      <c r="W109" s="2565"/>
      <c r="X109" s="2565"/>
      <c r="Y109" s="2565"/>
      <c r="Z109" s="2565"/>
      <c r="AA109" s="2565"/>
      <c r="AB109" s="2565"/>
      <c r="AC109" s="2565"/>
      <c r="AD109" s="2565"/>
      <c r="AE109" s="2565"/>
      <c r="AF109" s="2565"/>
      <c r="AG109" s="2565"/>
      <c r="AH109" s="2565"/>
      <c r="AI109" s="2712"/>
      <c r="AJ109" s="209"/>
      <c r="AK109" s="197"/>
    </row>
    <row r="110" spans="1:37">
      <c r="A110" s="197"/>
      <c r="B110" s="333"/>
      <c r="C110" s="2564"/>
      <c r="D110" s="2565"/>
      <c r="E110" s="2565"/>
      <c r="F110" s="2565"/>
      <c r="G110" s="2565"/>
      <c r="H110" s="2565"/>
      <c r="I110" s="2565"/>
      <c r="J110" s="2565"/>
      <c r="K110" s="2565"/>
      <c r="L110" s="2565"/>
      <c r="M110" s="2565"/>
      <c r="N110" s="2565"/>
      <c r="O110" s="2565"/>
      <c r="P110" s="2565"/>
      <c r="Q110" s="2565"/>
      <c r="R110" s="2565"/>
      <c r="S110" s="2565"/>
      <c r="T110" s="2565"/>
      <c r="U110" s="2565"/>
      <c r="V110" s="2565"/>
      <c r="W110" s="2565"/>
      <c r="X110" s="2565"/>
      <c r="Y110" s="2565"/>
      <c r="Z110" s="2565"/>
      <c r="AA110" s="2565"/>
      <c r="AB110" s="2565"/>
      <c r="AC110" s="2565"/>
      <c r="AD110" s="2565"/>
      <c r="AE110" s="2565"/>
      <c r="AF110" s="2565"/>
      <c r="AG110" s="2565"/>
      <c r="AH110" s="2565"/>
      <c r="AI110" s="2712"/>
      <c r="AJ110" s="209"/>
      <c r="AK110" s="197"/>
    </row>
    <row r="111" spans="1:37">
      <c r="A111" s="197"/>
      <c r="B111" s="333"/>
      <c r="C111" s="2564"/>
      <c r="D111" s="2565"/>
      <c r="E111" s="2565"/>
      <c r="F111" s="2565"/>
      <c r="G111" s="2565"/>
      <c r="H111" s="2565"/>
      <c r="I111" s="2565"/>
      <c r="J111" s="2565"/>
      <c r="K111" s="2565"/>
      <c r="L111" s="2565"/>
      <c r="M111" s="2565"/>
      <c r="N111" s="2565"/>
      <c r="O111" s="2565"/>
      <c r="P111" s="2565"/>
      <c r="Q111" s="2565"/>
      <c r="R111" s="2565"/>
      <c r="S111" s="2565"/>
      <c r="T111" s="2565"/>
      <c r="U111" s="2565"/>
      <c r="V111" s="2565"/>
      <c r="W111" s="2565"/>
      <c r="X111" s="2565"/>
      <c r="Y111" s="2565"/>
      <c r="Z111" s="2565"/>
      <c r="AA111" s="2565"/>
      <c r="AB111" s="2565"/>
      <c r="AC111" s="2565"/>
      <c r="AD111" s="2565"/>
      <c r="AE111" s="2565"/>
      <c r="AF111" s="2565"/>
      <c r="AG111" s="2565"/>
      <c r="AH111" s="2565"/>
      <c r="AI111" s="2712"/>
      <c r="AJ111" s="209"/>
      <c r="AK111" s="197"/>
    </row>
    <row r="112" spans="1:37">
      <c r="A112" s="197"/>
      <c r="B112" s="333"/>
      <c r="C112" s="2564"/>
      <c r="D112" s="2565"/>
      <c r="E112" s="2565"/>
      <c r="F112" s="2565"/>
      <c r="G112" s="2565"/>
      <c r="H112" s="2565"/>
      <c r="I112" s="2565"/>
      <c r="J112" s="2565"/>
      <c r="K112" s="2565"/>
      <c r="L112" s="2565"/>
      <c r="M112" s="2565"/>
      <c r="N112" s="2565"/>
      <c r="O112" s="2565"/>
      <c r="P112" s="2565"/>
      <c r="Q112" s="2565"/>
      <c r="R112" s="2565"/>
      <c r="S112" s="2565"/>
      <c r="T112" s="2565"/>
      <c r="U112" s="2565"/>
      <c r="V112" s="2565"/>
      <c r="W112" s="2565"/>
      <c r="X112" s="2565"/>
      <c r="Y112" s="2565"/>
      <c r="Z112" s="2565"/>
      <c r="AA112" s="2565"/>
      <c r="AB112" s="2565"/>
      <c r="AC112" s="2565"/>
      <c r="AD112" s="2565"/>
      <c r="AE112" s="2565"/>
      <c r="AF112" s="2565"/>
      <c r="AG112" s="2565"/>
      <c r="AH112" s="2565"/>
      <c r="AI112" s="2712"/>
      <c r="AJ112" s="209"/>
      <c r="AK112" s="197"/>
    </row>
    <row r="113" spans="1:37">
      <c r="A113" s="197"/>
      <c r="B113" s="333"/>
      <c r="C113" s="2564"/>
      <c r="D113" s="2565"/>
      <c r="E113" s="2565"/>
      <c r="F113" s="2565"/>
      <c r="G113" s="2565"/>
      <c r="H113" s="2565"/>
      <c r="I113" s="2565"/>
      <c r="J113" s="2565"/>
      <c r="K113" s="2565"/>
      <c r="L113" s="2565"/>
      <c r="M113" s="2565"/>
      <c r="N113" s="2565"/>
      <c r="O113" s="2565"/>
      <c r="P113" s="2565"/>
      <c r="Q113" s="2565"/>
      <c r="R113" s="2565"/>
      <c r="S113" s="2565"/>
      <c r="T113" s="2565"/>
      <c r="U113" s="2565"/>
      <c r="V113" s="2565"/>
      <c r="W113" s="2565"/>
      <c r="X113" s="2565"/>
      <c r="Y113" s="2565"/>
      <c r="Z113" s="2565"/>
      <c r="AA113" s="2565"/>
      <c r="AB113" s="2565"/>
      <c r="AC113" s="2565"/>
      <c r="AD113" s="2565"/>
      <c r="AE113" s="2565"/>
      <c r="AF113" s="2565"/>
      <c r="AG113" s="2565"/>
      <c r="AH113" s="2565"/>
      <c r="AI113" s="2712"/>
      <c r="AJ113" s="209"/>
      <c r="AK113" s="197"/>
    </row>
    <row r="114" spans="1:37">
      <c r="A114" s="197"/>
      <c r="B114" s="333"/>
      <c r="C114" s="2564"/>
      <c r="D114" s="2565"/>
      <c r="E114" s="2565"/>
      <c r="F114" s="2565"/>
      <c r="G114" s="2565"/>
      <c r="H114" s="2565"/>
      <c r="I114" s="2565"/>
      <c r="J114" s="2565"/>
      <c r="K114" s="2565"/>
      <c r="L114" s="2565"/>
      <c r="M114" s="2565"/>
      <c r="N114" s="2565"/>
      <c r="O114" s="2565"/>
      <c r="P114" s="2565"/>
      <c r="Q114" s="2565"/>
      <c r="R114" s="2565"/>
      <c r="S114" s="2565"/>
      <c r="T114" s="2565"/>
      <c r="U114" s="2565"/>
      <c r="V114" s="2565"/>
      <c r="W114" s="2565"/>
      <c r="X114" s="2565"/>
      <c r="Y114" s="2565"/>
      <c r="Z114" s="2565"/>
      <c r="AA114" s="2565"/>
      <c r="AB114" s="2565"/>
      <c r="AC114" s="2565"/>
      <c r="AD114" s="2565"/>
      <c r="AE114" s="2565"/>
      <c r="AF114" s="2565"/>
      <c r="AG114" s="2565"/>
      <c r="AH114" s="2565"/>
      <c r="AI114" s="2712"/>
      <c r="AJ114" s="209"/>
      <c r="AK114" s="197"/>
    </row>
    <row r="115" spans="1:37">
      <c r="A115" s="197"/>
      <c r="B115" s="333"/>
      <c r="C115" s="2564"/>
      <c r="D115" s="2565"/>
      <c r="E115" s="2565"/>
      <c r="F115" s="2565"/>
      <c r="G115" s="2565"/>
      <c r="H115" s="2565"/>
      <c r="I115" s="2565"/>
      <c r="J115" s="2565"/>
      <c r="K115" s="2565"/>
      <c r="L115" s="2565"/>
      <c r="M115" s="2565"/>
      <c r="N115" s="2565"/>
      <c r="O115" s="2565"/>
      <c r="P115" s="2565"/>
      <c r="Q115" s="2565"/>
      <c r="R115" s="2565"/>
      <c r="S115" s="2565"/>
      <c r="T115" s="2565"/>
      <c r="U115" s="2565"/>
      <c r="V115" s="2565"/>
      <c r="W115" s="2565"/>
      <c r="X115" s="2565"/>
      <c r="Y115" s="2565"/>
      <c r="Z115" s="2565"/>
      <c r="AA115" s="2565"/>
      <c r="AB115" s="2565"/>
      <c r="AC115" s="2565"/>
      <c r="AD115" s="2565"/>
      <c r="AE115" s="2565"/>
      <c r="AF115" s="2565"/>
      <c r="AG115" s="2565"/>
      <c r="AH115" s="2565"/>
      <c r="AI115" s="2712"/>
      <c r="AJ115" s="209"/>
      <c r="AK115" s="197"/>
    </row>
    <row r="116" spans="1:37" ht="13.5" customHeight="1">
      <c r="A116" s="197"/>
      <c r="B116" s="333"/>
      <c r="C116" s="2566"/>
      <c r="D116" s="2567"/>
      <c r="E116" s="2567"/>
      <c r="F116" s="2567"/>
      <c r="G116" s="2567"/>
      <c r="H116" s="2567"/>
      <c r="I116" s="2567"/>
      <c r="J116" s="2567"/>
      <c r="K116" s="2567"/>
      <c r="L116" s="2567"/>
      <c r="M116" s="2567"/>
      <c r="N116" s="2567"/>
      <c r="O116" s="2567"/>
      <c r="P116" s="2567"/>
      <c r="Q116" s="2567"/>
      <c r="R116" s="2567"/>
      <c r="S116" s="2567"/>
      <c r="T116" s="2567"/>
      <c r="U116" s="2567"/>
      <c r="V116" s="2567"/>
      <c r="W116" s="2567"/>
      <c r="X116" s="2567"/>
      <c r="Y116" s="2567"/>
      <c r="Z116" s="2567"/>
      <c r="AA116" s="2567"/>
      <c r="AB116" s="2567"/>
      <c r="AC116" s="2567"/>
      <c r="AD116" s="2567"/>
      <c r="AE116" s="2567"/>
      <c r="AF116" s="2567"/>
      <c r="AG116" s="2567"/>
      <c r="AH116" s="2567"/>
      <c r="AI116" s="2713"/>
      <c r="AJ116" s="209"/>
      <c r="AK116" s="197"/>
    </row>
    <row r="117" spans="1:37" s="187" customFormat="1" ht="18.75" customHeight="1">
      <c r="A117" s="197"/>
      <c r="B117" s="231"/>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8"/>
      <c r="AI117" s="341"/>
      <c r="AJ117" s="436"/>
      <c r="AK117" s="197"/>
    </row>
    <row r="118" spans="1:37" ht="15.75" customHeight="1">
      <c r="A118" s="197"/>
      <c r="B118" s="342" t="s">
        <v>450</v>
      </c>
      <c r="C118" s="343"/>
      <c r="D118" s="344"/>
      <c r="E118" s="226"/>
      <c r="F118" s="226"/>
      <c r="G118" s="226"/>
      <c r="H118" s="226"/>
      <c r="I118" s="226"/>
      <c r="J118" s="226"/>
      <c r="K118" s="226"/>
      <c r="L118" s="345"/>
      <c r="M118" s="914"/>
      <c r="N118" s="914"/>
      <c r="O118" s="914"/>
      <c r="P118" s="914"/>
      <c r="Q118" s="914"/>
      <c r="R118" s="914"/>
      <c r="S118" s="914"/>
      <c r="T118" s="914"/>
      <c r="U118" s="914"/>
      <c r="V118" s="914"/>
      <c r="W118" s="914"/>
      <c r="X118" s="914"/>
      <c r="Y118" s="194"/>
      <c r="Z118" s="194"/>
      <c r="AA118" s="194"/>
      <c r="AB118" s="194"/>
      <c r="AC118" s="194"/>
      <c r="AD118" s="194"/>
      <c r="AE118" s="194"/>
      <c r="AF118" s="194"/>
      <c r="AG118" s="914"/>
      <c r="AH118" s="194"/>
      <c r="AI118" s="194"/>
      <c r="AJ118" s="460"/>
      <c r="AK118" s="197"/>
    </row>
    <row r="119" spans="1:37">
      <c r="A119" s="197"/>
      <c r="B119" s="346" t="s">
        <v>244</v>
      </c>
      <c r="C119" s="226"/>
      <c r="D119" s="226"/>
      <c r="E119" s="226"/>
      <c r="F119" s="226"/>
      <c r="G119" s="226"/>
      <c r="H119" s="226"/>
      <c r="I119" s="226"/>
      <c r="J119" s="226"/>
      <c r="K119" s="226"/>
      <c r="L119" s="288" t="s">
        <v>1</v>
      </c>
      <c r="M119" s="194"/>
      <c r="N119" s="194"/>
      <c r="O119" s="194"/>
      <c r="P119" s="194"/>
      <c r="Q119" s="194"/>
      <c r="R119" s="194"/>
      <c r="S119" s="194"/>
      <c r="T119" s="194"/>
      <c r="U119" s="194"/>
      <c r="V119" s="194"/>
      <c r="W119" s="453">
        <f>W22</f>
        <v>0.57916666666666661</v>
      </c>
      <c r="X119" s="454">
        <f>X22</f>
        <v>0.58333333333333337</v>
      </c>
      <c r="Y119" s="226"/>
      <c r="Z119" s="226"/>
      <c r="AA119" s="226"/>
      <c r="AB119" s="226"/>
      <c r="AC119" s="226"/>
      <c r="AD119" s="226"/>
      <c r="AE119" s="226"/>
      <c r="AF119" s="194"/>
      <c r="AG119" s="914"/>
      <c r="AH119" s="194"/>
      <c r="AI119" s="194"/>
      <c r="AJ119" s="460"/>
      <c r="AK119" s="197"/>
    </row>
    <row r="120" spans="1:37">
      <c r="A120" s="197"/>
      <c r="B120" s="346" t="s">
        <v>398</v>
      </c>
      <c r="C120" s="226"/>
      <c r="D120" s="226"/>
      <c r="E120" s="226"/>
      <c r="F120" s="226"/>
      <c r="G120" s="226"/>
      <c r="H120" s="226"/>
      <c r="I120" s="226"/>
      <c r="J120" s="226"/>
      <c r="K120" s="226"/>
      <c r="L120" s="226"/>
      <c r="M120" s="226"/>
      <c r="N120" s="226"/>
      <c r="O120" s="226"/>
      <c r="P120" s="226"/>
      <c r="Q120" s="226"/>
      <c r="R120" s="226"/>
      <c r="S120" s="226"/>
      <c r="T120" s="226"/>
      <c r="U120" s="226"/>
      <c r="V120" s="226"/>
      <c r="W120" s="453">
        <f>W29</f>
        <v>0.6</v>
      </c>
      <c r="X120" s="454">
        <f>X29</f>
        <v>0.6</v>
      </c>
      <c r="Y120" s="194"/>
      <c r="Z120" s="194"/>
      <c r="AA120" s="347" t="s">
        <v>109</v>
      </c>
      <c r="AB120" s="348"/>
      <c r="AC120" s="348"/>
      <c r="AD120" s="348"/>
      <c r="AE120" s="348"/>
      <c r="AF120" s="348"/>
      <c r="AG120" s="348"/>
      <c r="AH120" s="348"/>
      <c r="AI120" s="348"/>
      <c r="AJ120" s="349"/>
      <c r="AK120" s="197"/>
    </row>
    <row r="121" spans="1:37">
      <c r="A121" s="197"/>
      <c r="B121" s="346" t="s">
        <v>955</v>
      </c>
      <c r="C121" s="226"/>
      <c r="D121" s="226"/>
      <c r="E121" s="226"/>
      <c r="F121" s="226"/>
      <c r="G121" s="226"/>
      <c r="H121" s="226"/>
      <c r="I121" s="226"/>
      <c r="J121" s="226"/>
      <c r="K121" s="226"/>
      <c r="L121" s="226"/>
      <c r="M121" s="226"/>
      <c r="N121" s="226"/>
      <c r="O121" s="226"/>
      <c r="P121" s="226"/>
      <c r="Q121" s="226"/>
      <c r="R121" s="226"/>
      <c r="S121" s="226"/>
      <c r="T121" s="226"/>
      <c r="U121" s="226"/>
      <c r="V121" s="226"/>
      <c r="W121" s="453">
        <f>W56</f>
        <v>0.26666666666666666</v>
      </c>
      <c r="X121" s="454">
        <f>X56</f>
        <v>0.33333333333333337</v>
      </c>
      <c r="Y121" s="194"/>
      <c r="Z121" s="194"/>
      <c r="AA121" s="288"/>
      <c r="AB121" s="194"/>
      <c r="AC121" s="539"/>
      <c r="AD121" s="539"/>
      <c r="AE121" s="539"/>
      <c r="AF121" s="539"/>
      <c r="AG121" s="540"/>
      <c r="AH121" s="194"/>
      <c r="AI121" s="194"/>
      <c r="AJ121" s="230"/>
      <c r="AK121" s="197"/>
    </row>
    <row r="122" spans="1:37">
      <c r="A122" s="197"/>
      <c r="B122" s="346" t="s">
        <v>956</v>
      </c>
      <c r="C122" s="226"/>
      <c r="D122" s="226"/>
      <c r="E122" s="226"/>
      <c r="F122" s="226"/>
      <c r="G122" s="226"/>
      <c r="H122" s="226"/>
      <c r="I122" s="226"/>
      <c r="J122" s="226"/>
      <c r="K122" s="226"/>
      <c r="L122" s="226"/>
      <c r="M122" s="226"/>
      <c r="N122" s="226"/>
      <c r="O122" s="226"/>
      <c r="P122" s="226"/>
      <c r="Q122" s="226"/>
      <c r="R122" s="226"/>
      <c r="S122" s="226"/>
      <c r="T122" s="226"/>
      <c r="U122" s="226"/>
      <c r="V122" s="226"/>
      <c r="W122" s="453">
        <f>W65</f>
        <v>8.3333333333333343E-2</v>
      </c>
      <c r="X122" s="454">
        <f>X65</f>
        <v>0.1</v>
      </c>
      <c r="Y122" s="194"/>
      <c r="Z122" s="194"/>
      <c r="AA122" s="194"/>
      <c r="AB122" s="194"/>
      <c r="AC122" s="350" t="s">
        <v>110</v>
      </c>
      <c r="AD122" s="348"/>
      <c r="AE122" s="348"/>
      <c r="AF122" s="351"/>
      <c r="AG122" s="352">
        <f>AVERAGE(AG22,AG56,AG65,AG70,AG76,AG99,AG29)</f>
        <v>0.59428571428571431</v>
      </c>
      <c r="AH122" s="194"/>
      <c r="AI122" s="194"/>
      <c r="AJ122" s="217"/>
      <c r="AK122" s="197"/>
    </row>
    <row r="123" spans="1:37">
      <c r="A123" s="197"/>
      <c r="B123" s="346" t="s">
        <v>957</v>
      </c>
      <c r="C123" s="226"/>
      <c r="D123" s="226"/>
      <c r="E123" s="226"/>
      <c r="F123" s="226"/>
      <c r="G123" s="226"/>
      <c r="H123" s="226"/>
      <c r="I123" s="226"/>
      <c r="J123" s="226"/>
      <c r="K123" s="226"/>
      <c r="L123" s="226"/>
      <c r="M123" s="226"/>
      <c r="N123" s="226"/>
      <c r="O123" s="226"/>
      <c r="P123" s="226"/>
      <c r="Q123" s="226"/>
      <c r="R123" s="226"/>
      <c r="S123" s="226"/>
      <c r="T123" s="226"/>
      <c r="U123" s="226"/>
      <c r="V123" s="226"/>
      <c r="W123" s="453">
        <f>W70</f>
        <v>0.6</v>
      </c>
      <c r="X123" s="454">
        <f>X70</f>
        <v>0.6</v>
      </c>
      <c r="Y123" s="194"/>
      <c r="Z123" s="194"/>
      <c r="AA123" s="194"/>
      <c r="AB123" s="194"/>
      <c r="AC123" s="194"/>
      <c r="AD123" s="194"/>
      <c r="AE123" s="194"/>
      <c r="AF123" s="194"/>
      <c r="AG123" s="350" t="s">
        <v>69</v>
      </c>
      <c r="AH123" s="348"/>
      <c r="AI123" s="351"/>
      <c r="AJ123" s="353">
        <f>AVERAGE(AJ99,AJ76,AJ70,AJ65,AJ56,AJ22,AJ29)</f>
        <v>0.3961904761904762</v>
      </c>
      <c r="AK123" s="197"/>
    </row>
    <row r="124" spans="1:37">
      <c r="A124" s="197"/>
      <c r="B124" s="346" t="s">
        <v>947</v>
      </c>
      <c r="C124" s="226"/>
      <c r="D124" s="226"/>
      <c r="E124" s="226"/>
      <c r="F124" s="226"/>
      <c r="G124" s="226"/>
      <c r="H124" s="226"/>
      <c r="I124" s="226"/>
      <c r="J124" s="226"/>
      <c r="K124" s="226"/>
      <c r="L124" s="226"/>
      <c r="M124" s="226"/>
      <c r="N124" s="226"/>
      <c r="O124" s="226"/>
      <c r="P124" s="226"/>
      <c r="Q124" s="226"/>
      <c r="R124" s="226"/>
      <c r="S124" s="226"/>
      <c r="T124" s="226"/>
      <c r="U124" s="226"/>
      <c r="V124" s="226"/>
      <c r="W124" s="453">
        <f>W76</f>
        <v>0</v>
      </c>
      <c r="X124" s="454">
        <f>X76</f>
        <v>0</v>
      </c>
      <c r="Y124" s="194"/>
      <c r="Z124" s="194"/>
      <c r="AA124" s="194"/>
      <c r="AB124" s="194"/>
      <c r="AC124" s="194"/>
      <c r="AD124" s="194"/>
      <c r="AE124" s="194"/>
      <c r="AF124" s="194"/>
      <c r="AG124" s="194"/>
      <c r="AH124" s="194"/>
      <c r="AI124" s="194"/>
      <c r="AJ124" s="354"/>
      <c r="AK124" s="197"/>
    </row>
    <row r="125" spans="1:37" s="187" customFormat="1">
      <c r="A125" s="197"/>
      <c r="B125" s="355" t="s">
        <v>952</v>
      </c>
      <c r="C125" s="194"/>
      <c r="D125" s="194"/>
      <c r="E125" s="194"/>
      <c r="F125" s="194"/>
      <c r="G125" s="194"/>
      <c r="H125" s="194"/>
      <c r="I125" s="194"/>
      <c r="J125" s="194"/>
      <c r="K125" s="194"/>
      <c r="L125" s="194"/>
      <c r="M125" s="194"/>
      <c r="N125" s="194"/>
      <c r="O125" s="194"/>
      <c r="P125" s="194"/>
      <c r="Q125" s="194"/>
      <c r="R125" s="194"/>
      <c r="S125" s="194"/>
      <c r="T125" s="194"/>
      <c r="U125" s="194"/>
      <c r="V125" s="194"/>
      <c r="W125" s="453">
        <f>W99</f>
        <v>0.3</v>
      </c>
      <c r="X125" s="454">
        <f>X99</f>
        <v>0.33333333333333337</v>
      </c>
      <c r="Y125" s="194"/>
      <c r="Z125" s="194"/>
      <c r="AA125" s="194"/>
      <c r="AB125" s="194"/>
      <c r="AC125" s="194"/>
      <c r="AD125" s="194"/>
      <c r="AE125" s="194"/>
      <c r="AF125" s="194"/>
      <c r="AG125" s="194"/>
      <c r="AH125" s="194"/>
      <c r="AI125" s="194"/>
      <c r="AJ125" s="354"/>
      <c r="AK125" s="197"/>
    </row>
    <row r="126" spans="1:37">
      <c r="A126" s="197"/>
      <c r="B126" s="346"/>
      <c r="C126" s="226"/>
      <c r="D126" s="226"/>
      <c r="E126" s="226"/>
      <c r="F126" s="226"/>
      <c r="G126" s="226"/>
      <c r="H126" s="226"/>
      <c r="I126" s="226"/>
      <c r="J126" s="226"/>
      <c r="K126" s="226"/>
      <c r="L126" s="226"/>
      <c r="M126" s="226"/>
      <c r="N126" s="226"/>
      <c r="O126" s="226"/>
      <c r="P126" s="226"/>
      <c r="Q126" s="226"/>
      <c r="R126" s="226"/>
      <c r="S126" s="226"/>
      <c r="T126" s="226"/>
      <c r="U126" s="226"/>
      <c r="V126" s="226"/>
      <c r="W126" s="451"/>
      <c r="X126" s="452"/>
      <c r="Y126" s="194"/>
      <c r="Z126" s="194"/>
      <c r="AA126" s="194"/>
      <c r="AB126" s="194"/>
      <c r="AC126" s="194"/>
      <c r="AD126" s="194"/>
      <c r="AE126" s="194"/>
      <c r="AF126" s="194"/>
      <c r="AG126" s="356"/>
      <c r="AH126" s="356"/>
      <c r="AI126" s="356"/>
      <c r="AJ126" s="357"/>
      <c r="AK126" s="197"/>
    </row>
    <row r="127" spans="1:37" ht="14.25" customHeight="1">
      <c r="A127" s="197"/>
      <c r="B127" s="346"/>
      <c r="C127" s="226"/>
      <c r="D127" s="226"/>
      <c r="E127" s="226"/>
      <c r="F127" s="226"/>
      <c r="G127" s="226"/>
      <c r="H127" s="226"/>
      <c r="I127" s="226"/>
      <c r="J127" s="226"/>
      <c r="K127" s="226"/>
      <c r="L127" s="226"/>
      <c r="M127" s="226"/>
      <c r="N127" s="226"/>
      <c r="O127" s="226"/>
      <c r="P127" s="226"/>
      <c r="Q127" s="226"/>
      <c r="R127" s="226"/>
      <c r="S127" s="226"/>
      <c r="T127" s="226"/>
      <c r="U127" s="226"/>
      <c r="V127" s="226"/>
      <c r="W127" s="358"/>
      <c r="X127" s="358"/>
      <c r="Y127" s="358"/>
      <c r="Z127" s="358"/>
      <c r="AA127" s="358"/>
      <c r="AB127" s="359" t="s">
        <v>64</v>
      </c>
      <c r="AC127" s="592"/>
      <c r="AD127" s="592"/>
      <c r="AE127" s="592"/>
      <c r="AF127" s="592"/>
      <c r="AG127" s="592"/>
      <c r="AH127" s="592"/>
      <c r="AI127" s="313"/>
      <c r="AJ127" s="353">
        <f>AVERAGE(W119:W125)</f>
        <v>0.34702380952380946</v>
      </c>
      <c r="AK127" s="197"/>
    </row>
    <row r="128" spans="1:37" ht="15" thickBot="1">
      <c r="A128" s="197"/>
      <c r="B128" s="360"/>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14"/>
      <c r="Y128" s="314"/>
      <c r="Z128" s="314"/>
      <c r="AA128" s="314"/>
      <c r="AB128" s="361" t="s">
        <v>65</v>
      </c>
      <c r="AC128" s="362"/>
      <c r="AD128" s="362"/>
      <c r="AE128" s="362"/>
      <c r="AF128" s="362"/>
      <c r="AG128" s="362"/>
      <c r="AH128" s="362"/>
      <c r="AI128" s="363"/>
      <c r="AJ128" s="364">
        <f>AVERAGE(X119:X125)</f>
        <v>0.36428571428571432</v>
      </c>
      <c r="AK128" s="197"/>
    </row>
    <row r="129" spans="1:37" ht="26.25" customHeight="1">
      <c r="A129" s="197"/>
      <c r="B129" s="197" t="s">
        <v>1</v>
      </c>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315" t="s">
        <v>1249</v>
      </c>
      <c r="AJ129" s="365">
        <v>12</v>
      </c>
      <c r="AK129" s="1041"/>
    </row>
  </sheetData>
  <mergeCells count="200">
    <mergeCell ref="B40:K40"/>
    <mergeCell ref="B52:K52"/>
    <mergeCell ref="B54:K54"/>
    <mergeCell ref="B55:K55"/>
    <mergeCell ref="B59:K59"/>
    <mergeCell ref="B60:K60"/>
    <mergeCell ref="B61:K61"/>
    <mergeCell ref="C101:AI116"/>
    <mergeCell ref="N39:R39"/>
    <mergeCell ref="T96:U96"/>
    <mergeCell ref="Y99:AF99"/>
    <mergeCell ref="W90:W92"/>
    <mergeCell ref="L93:V93"/>
    <mergeCell ref="B99:V99"/>
    <mergeCell ref="L90:L92"/>
    <mergeCell ref="M90:M92"/>
    <mergeCell ref="N90:N92"/>
    <mergeCell ref="P90:P92"/>
    <mergeCell ref="B93:K93"/>
    <mergeCell ref="L97:U98"/>
    <mergeCell ref="Z90:AC90"/>
    <mergeCell ref="AD90:AF90"/>
    <mergeCell ref="AG90:AG92"/>
    <mergeCell ref="AH90:AH92"/>
    <mergeCell ref="AI90:AI92"/>
    <mergeCell ref="B72:K72"/>
    <mergeCell ref="B73:K73"/>
    <mergeCell ref="B74:K74"/>
    <mergeCell ref="B75:K75"/>
    <mergeCell ref="B78:K78"/>
    <mergeCell ref="B39:K39"/>
    <mergeCell ref="L10:V10"/>
    <mergeCell ref="L12:V12"/>
    <mergeCell ref="B15:K15"/>
    <mergeCell ref="L15:P15"/>
    <mergeCell ref="Y11:AJ11"/>
    <mergeCell ref="L30:AJ30"/>
    <mergeCell ref="B29:V29"/>
    <mergeCell ref="Y29:AF29"/>
    <mergeCell ref="AH29:AI29"/>
    <mergeCell ref="Y16:AJ21"/>
    <mergeCell ref="B24:K24"/>
    <mergeCell ref="B25:K25"/>
    <mergeCell ref="B26:K26"/>
    <mergeCell ref="B27:K27"/>
    <mergeCell ref="B28:K28"/>
    <mergeCell ref="L19:U21"/>
    <mergeCell ref="B18:K18"/>
    <mergeCell ref="B17:K17"/>
    <mergeCell ref="G95:K95"/>
    <mergeCell ref="B95:E95"/>
    <mergeCell ref="B94:E94"/>
    <mergeCell ref="Y94:AJ95"/>
    <mergeCell ref="X90:X92"/>
    <mergeCell ref="Y90:Y92"/>
    <mergeCell ref="B76:V76"/>
    <mergeCell ref="B89:K91"/>
    <mergeCell ref="L77:AJ77"/>
    <mergeCell ref="L94:V94"/>
    <mergeCell ref="G94:K94"/>
    <mergeCell ref="L88:X88"/>
    <mergeCell ref="S90:S92"/>
    <mergeCell ref="AJ90:AJ92"/>
    <mergeCell ref="Z91:AC91"/>
    <mergeCell ref="U90:U92"/>
    <mergeCell ref="V90:V92"/>
    <mergeCell ref="AH89:AJ89"/>
    <mergeCell ref="Y76:AF76"/>
    <mergeCell ref="AH76:AI76"/>
    <mergeCell ref="Y88:AJ88"/>
    <mergeCell ref="C80:AH83"/>
    <mergeCell ref="F31:K31"/>
    <mergeCell ref="Y93:AF93"/>
    <mergeCell ref="Y50:AF50"/>
    <mergeCell ref="AH93:AI93"/>
    <mergeCell ref="Q90:Q92"/>
    <mergeCell ref="T78:U78"/>
    <mergeCell ref="AH22:AI22"/>
    <mergeCell ref="B22:V22"/>
    <mergeCell ref="L28:M28"/>
    <mergeCell ref="O90:O92"/>
    <mergeCell ref="T90:T92"/>
    <mergeCell ref="T47:T49"/>
    <mergeCell ref="Y56:AF56"/>
    <mergeCell ref="AH56:AI56"/>
    <mergeCell ref="B57:AJ57"/>
    <mergeCell ref="AG47:AG49"/>
    <mergeCell ref="AH47:AH49"/>
    <mergeCell ref="R90:R92"/>
    <mergeCell ref="B37:K37"/>
    <mergeCell ref="B92:K92"/>
    <mergeCell ref="B50:K50"/>
    <mergeCell ref="B87:AJ87"/>
    <mergeCell ref="B88:K88"/>
    <mergeCell ref="B38:K38"/>
    <mergeCell ref="B68:K68"/>
    <mergeCell ref="B2:AJ2"/>
    <mergeCell ref="B3:K3"/>
    <mergeCell ref="L3:X3"/>
    <mergeCell ref="Y3:AJ3"/>
    <mergeCell ref="L4:X4"/>
    <mergeCell ref="Y4:AG4"/>
    <mergeCell ref="AH4:AJ4"/>
    <mergeCell ref="Y5:Y7"/>
    <mergeCell ref="Z5:AC5"/>
    <mergeCell ref="AD5:AF5"/>
    <mergeCell ref="P5:P7"/>
    <mergeCell ref="R5:R7"/>
    <mergeCell ref="S5:S7"/>
    <mergeCell ref="U5:U7"/>
    <mergeCell ref="V5:V7"/>
    <mergeCell ref="AH5:AH7"/>
    <mergeCell ref="AI5:AI7"/>
    <mergeCell ref="AJ5:AJ7"/>
    <mergeCell ref="Z6:AC6"/>
    <mergeCell ref="B7:K7"/>
    <mergeCell ref="L5:L7"/>
    <mergeCell ref="M5:M7"/>
    <mergeCell ref="Q5:Q7"/>
    <mergeCell ref="W5:W7"/>
    <mergeCell ref="X5:X7"/>
    <mergeCell ref="AG5:AG7"/>
    <mergeCell ref="B8:K8"/>
    <mergeCell ref="AH8:AI8"/>
    <mergeCell ref="L9:V9"/>
    <mergeCell ref="N25:V26"/>
    <mergeCell ref="B11:K11"/>
    <mergeCell ref="B10:F10"/>
    <mergeCell ref="B13:K13"/>
    <mergeCell ref="G19:K19"/>
    <mergeCell ref="G20:K20"/>
    <mergeCell ref="G21:K21"/>
    <mergeCell ref="B19:E19"/>
    <mergeCell ref="B20:E20"/>
    <mergeCell ref="B21:E21"/>
    <mergeCell ref="O5:O7"/>
    <mergeCell ref="T5:T7"/>
    <mergeCell ref="B4:K6"/>
    <mergeCell ref="N5:N7"/>
    <mergeCell ref="V19:V21"/>
    <mergeCell ref="L8:V8"/>
    <mergeCell ref="Y8:AF8"/>
    <mergeCell ref="L23:AJ23"/>
    <mergeCell ref="Y22:AF22"/>
    <mergeCell ref="B69:K69"/>
    <mergeCell ref="L67:AJ67"/>
    <mergeCell ref="L71:AJ71"/>
    <mergeCell ref="B70:V70"/>
    <mergeCell ref="Y65:AF65"/>
    <mergeCell ref="AH65:AI65"/>
    <mergeCell ref="B65:V65"/>
    <mergeCell ref="Y70:AF70"/>
    <mergeCell ref="B53:K53"/>
    <mergeCell ref="B46:K48"/>
    <mergeCell ref="B66:AJ66"/>
    <mergeCell ref="Z47:AC47"/>
    <mergeCell ref="R47:R49"/>
    <mergeCell ref="S47:S49"/>
    <mergeCell ref="B51:K51"/>
    <mergeCell ref="AI47:AI49"/>
    <mergeCell ref="AJ47:AJ49"/>
    <mergeCell ref="Z48:AC48"/>
    <mergeCell ref="V47:V49"/>
    <mergeCell ref="O47:O49"/>
    <mergeCell ref="U47:U49"/>
    <mergeCell ref="P47:P49"/>
    <mergeCell ref="N47:N49"/>
    <mergeCell ref="AD47:AF47"/>
    <mergeCell ref="W47:W49"/>
    <mergeCell ref="L58:AJ58"/>
    <mergeCell ref="AH50:AI50"/>
    <mergeCell ref="L50:V50"/>
    <mergeCell ref="B56:V56"/>
    <mergeCell ref="B62:K62"/>
    <mergeCell ref="B63:K63"/>
    <mergeCell ref="B64:K64"/>
    <mergeCell ref="AH99:AI99"/>
    <mergeCell ref="AH70:AI70"/>
    <mergeCell ref="L89:X89"/>
    <mergeCell ref="Y89:AG89"/>
    <mergeCell ref="B32:K32"/>
    <mergeCell ref="B33:K33"/>
    <mergeCell ref="B36:K36"/>
    <mergeCell ref="B34:K34"/>
    <mergeCell ref="B35:K35"/>
    <mergeCell ref="Y47:Y49"/>
    <mergeCell ref="B49:K49"/>
    <mergeCell ref="Y45:AJ45"/>
    <mergeCell ref="L38:N38"/>
    <mergeCell ref="AH46:AJ46"/>
    <mergeCell ref="L47:L49"/>
    <mergeCell ref="M47:M49"/>
    <mergeCell ref="B44:AJ44"/>
    <mergeCell ref="B45:K45"/>
    <mergeCell ref="L45:X45"/>
    <mergeCell ref="Y40:AJ40"/>
    <mergeCell ref="L46:X46"/>
    <mergeCell ref="Y46:AG46"/>
    <mergeCell ref="X47:X49"/>
    <mergeCell ref="Q47:Q49"/>
  </mergeCells>
  <pageMargins left="0.15748031496062992" right="0.15748031496062992" top="0.15748031496062992" bottom="0.15748031496062992" header="0.15748031496062992" footer="0.15748031496062992"/>
  <pageSetup paperSize="9" scale="73" fitToHeight="3" orientation="landscape" r:id="rId1"/>
  <rowBreaks count="2" manualBreakCount="2">
    <brk id="41" max="36" man="1"/>
    <brk id="85" max="36" man="1"/>
  </rowBreaks>
  <colBreaks count="1" manualBreakCount="1">
    <brk id="36" max="128"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I159"/>
  <sheetViews>
    <sheetView view="pageBreakPreview" zoomScale="85" zoomScaleSheetLayoutView="85" workbookViewId="0"/>
  </sheetViews>
  <sheetFormatPr defaultRowHeight="14.25"/>
  <cols>
    <col min="1" max="1" width="1.28515625" style="215" customWidth="1"/>
    <col min="2" max="2" width="12" style="215" customWidth="1"/>
    <col min="3" max="3" width="9.140625" style="215"/>
    <col min="4" max="4" width="11.140625" style="215" customWidth="1"/>
    <col min="5" max="5" width="9.140625" style="215"/>
    <col min="6" max="6" width="16.85546875" style="215" customWidth="1"/>
    <col min="7" max="7" width="16.5703125" style="215" bestFit="1" customWidth="1"/>
    <col min="8" max="17" width="3.7109375" style="215" customWidth="1"/>
    <col min="18" max="19" width="5.85546875" style="215" bestFit="1" customWidth="1"/>
    <col min="20" max="27" width="3.7109375" style="215" customWidth="1"/>
    <col min="28" max="28" width="5.28515625" style="215" bestFit="1" customWidth="1"/>
    <col min="29" max="30" width="3.7109375" style="215" customWidth="1"/>
    <col min="31" max="31" width="5.28515625" style="215" bestFit="1" customWidth="1"/>
    <col min="32" max="32" width="1" style="215" customWidth="1"/>
    <col min="33" max="16384" width="9.140625" style="215"/>
  </cols>
  <sheetData>
    <row r="1" spans="1:35" ht="14.25" customHeight="1" thickBot="1">
      <c r="A1" s="214"/>
      <c r="B1" s="1209"/>
      <c r="C1" s="1123" t="str">
        <f>Page3!A4</f>
        <v>MOHOKARE LOCAL MUNICIPALITY</v>
      </c>
      <c r="D1" s="214"/>
      <c r="E1" s="214"/>
      <c r="F1" s="214"/>
      <c r="G1" s="214"/>
      <c r="H1" s="1209"/>
      <c r="I1" s="214"/>
      <c r="J1" s="214"/>
      <c r="K1" s="214"/>
      <c r="L1" s="214"/>
      <c r="M1" s="214"/>
      <c r="N1" s="214"/>
      <c r="O1" s="214"/>
      <c r="P1" s="214"/>
      <c r="Q1" s="214"/>
      <c r="R1" s="214"/>
      <c r="S1" s="214"/>
      <c r="T1" s="214"/>
      <c r="U1" s="214"/>
      <c r="V1" s="214"/>
      <c r="W1" s="214"/>
      <c r="X1" s="214"/>
      <c r="Y1" s="214"/>
      <c r="Z1" s="214"/>
      <c r="AA1" s="1629" t="str">
        <f>Page3!F4</f>
        <v>WSDP 2012</v>
      </c>
      <c r="AB1" s="214"/>
      <c r="AC1" s="214"/>
      <c r="AD1" s="214"/>
      <c r="AE1" s="214"/>
      <c r="AF1" s="214"/>
    </row>
    <row r="2" spans="1:35" ht="14.25" customHeight="1" thickBot="1">
      <c r="A2" s="214"/>
      <c r="B2" s="2764" t="s">
        <v>241</v>
      </c>
      <c r="C2" s="2765"/>
      <c r="D2" s="2765"/>
      <c r="E2" s="2765"/>
      <c r="F2" s="2765"/>
      <c r="G2" s="2765"/>
      <c r="H2" s="2765"/>
      <c r="I2" s="2765"/>
      <c r="J2" s="2765"/>
      <c r="K2" s="2765"/>
      <c r="L2" s="2765"/>
      <c r="M2" s="2765"/>
      <c r="N2" s="2765"/>
      <c r="O2" s="2765"/>
      <c r="P2" s="2765"/>
      <c r="Q2" s="2765"/>
      <c r="R2" s="2765"/>
      <c r="S2" s="2765"/>
      <c r="T2" s="2765"/>
      <c r="U2" s="2765"/>
      <c r="V2" s="2765"/>
      <c r="W2" s="2765"/>
      <c r="X2" s="2765"/>
      <c r="Y2" s="2765"/>
      <c r="Z2" s="2765"/>
      <c r="AA2" s="2765"/>
      <c r="AB2" s="2765"/>
      <c r="AC2" s="2765"/>
      <c r="AD2" s="2765"/>
      <c r="AE2" s="2766"/>
      <c r="AF2" s="214"/>
    </row>
    <row r="3" spans="1:35" ht="15">
      <c r="A3" s="214"/>
      <c r="B3" s="2767" t="s">
        <v>66</v>
      </c>
      <c r="C3" s="2768"/>
      <c r="D3" s="2768"/>
      <c r="E3" s="2768"/>
      <c r="F3" s="2768"/>
      <c r="G3" s="2768"/>
      <c r="H3" s="2769" t="s">
        <v>705</v>
      </c>
      <c r="I3" s="2769"/>
      <c r="J3" s="2769"/>
      <c r="K3" s="2769"/>
      <c r="L3" s="2769"/>
      <c r="M3" s="2769"/>
      <c r="N3" s="2769"/>
      <c r="O3" s="2769"/>
      <c r="P3" s="2769"/>
      <c r="Q3" s="2769"/>
      <c r="R3" s="2769"/>
      <c r="S3" s="2769"/>
      <c r="T3" s="2770" t="s">
        <v>67</v>
      </c>
      <c r="U3" s="2770"/>
      <c r="V3" s="2770"/>
      <c r="W3" s="2770"/>
      <c r="X3" s="2770"/>
      <c r="Y3" s="2770"/>
      <c r="Z3" s="2770"/>
      <c r="AA3" s="2770"/>
      <c r="AB3" s="2770"/>
      <c r="AC3" s="2770"/>
      <c r="AD3" s="2770"/>
      <c r="AE3" s="2771"/>
      <c r="AF3" s="214"/>
    </row>
    <row r="4" spans="1:35" ht="13.5" customHeight="1">
      <c r="A4" s="214"/>
      <c r="B4" s="2773" t="s">
        <v>1</v>
      </c>
      <c r="C4" s="2776" t="s">
        <v>914</v>
      </c>
      <c r="D4" s="2776"/>
      <c r="E4" s="2776"/>
      <c r="F4" s="2776" t="s">
        <v>915</v>
      </c>
      <c r="G4" s="2777"/>
      <c r="H4" s="2576" t="s">
        <v>119</v>
      </c>
      <c r="I4" s="2576"/>
      <c r="J4" s="2576"/>
      <c r="K4" s="2576"/>
      <c r="L4" s="2576"/>
      <c r="M4" s="2576"/>
      <c r="N4" s="2576"/>
      <c r="O4" s="2576"/>
      <c r="P4" s="2576"/>
      <c r="Q4" s="2576"/>
      <c r="R4" s="2576"/>
      <c r="S4" s="2576"/>
      <c r="T4" s="2772" t="s">
        <v>735</v>
      </c>
      <c r="U4" s="2772"/>
      <c r="V4" s="2772"/>
      <c r="W4" s="2772"/>
      <c r="X4" s="2772"/>
      <c r="Y4" s="2772"/>
      <c r="Z4" s="2772"/>
      <c r="AA4" s="2772"/>
      <c r="AB4" s="2772"/>
      <c r="AC4" s="2721" t="s">
        <v>69</v>
      </c>
      <c r="AD4" s="2721"/>
      <c r="AE4" s="2722"/>
      <c r="AF4" s="214"/>
    </row>
    <row r="5" spans="1:35" ht="13.5" customHeight="1">
      <c r="A5" s="214"/>
      <c r="B5" s="2774"/>
      <c r="C5" s="2778"/>
      <c r="D5" s="2778"/>
      <c r="E5" s="2778"/>
      <c r="F5" s="2778"/>
      <c r="G5" s="2779"/>
      <c r="H5" s="2447" t="s">
        <v>122</v>
      </c>
      <c r="I5" s="2447"/>
      <c r="J5" s="2753" t="s">
        <v>123</v>
      </c>
      <c r="K5" s="2753"/>
      <c r="L5" s="2753" t="s">
        <v>365</v>
      </c>
      <c r="M5" s="2753"/>
      <c r="N5" s="2447" t="s">
        <v>124</v>
      </c>
      <c r="O5" s="2447"/>
      <c r="P5" s="2447" t="s">
        <v>87</v>
      </c>
      <c r="Q5" s="2447"/>
      <c r="R5" s="2616" t="s">
        <v>73</v>
      </c>
      <c r="S5" s="2633" t="s">
        <v>73</v>
      </c>
      <c r="T5" s="2341" t="s">
        <v>70</v>
      </c>
      <c r="U5" s="2357" t="s">
        <v>108</v>
      </c>
      <c r="V5" s="2357"/>
      <c r="W5" s="2357"/>
      <c r="X5" s="2357"/>
      <c r="Y5" s="2739" t="s">
        <v>72</v>
      </c>
      <c r="Z5" s="2739"/>
      <c r="AA5" s="2739"/>
      <c r="AB5" s="2506" t="s">
        <v>73</v>
      </c>
      <c r="AC5" s="2341" t="s">
        <v>70</v>
      </c>
      <c r="AD5" s="2342" t="s">
        <v>74</v>
      </c>
      <c r="AE5" s="2491" t="s">
        <v>73</v>
      </c>
      <c r="AF5" s="214"/>
    </row>
    <row r="6" spans="1:35" ht="79.5" customHeight="1">
      <c r="A6" s="214"/>
      <c r="B6" s="2775"/>
      <c r="C6" s="2780"/>
      <c r="D6" s="2780"/>
      <c r="E6" s="2780"/>
      <c r="F6" s="2780"/>
      <c r="G6" s="2781"/>
      <c r="H6" s="2447"/>
      <c r="I6" s="2447"/>
      <c r="J6" s="2753"/>
      <c r="K6" s="2753"/>
      <c r="L6" s="2753"/>
      <c r="M6" s="2753"/>
      <c r="N6" s="2447"/>
      <c r="O6" s="2447"/>
      <c r="P6" s="2447"/>
      <c r="Q6" s="2447"/>
      <c r="R6" s="2616"/>
      <c r="S6" s="2633"/>
      <c r="T6" s="2341"/>
      <c r="U6" s="2419" t="s">
        <v>75</v>
      </c>
      <c r="V6" s="2419"/>
      <c r="W6" s="2419"/>
      <c r="X6" s="2419"/>
      <c r="Y6" s="2749" t="s">
        <v>364</v>
      </c>
      <c r="Z6" s="2749" t="s">
        <v>77</v>
      </c>
      <c r="AA6" s="2749" t="s">
        <v>78</v>
      </c>
      <c r="AB6" s="2506"/>
      <c r="AC6" s="2341"/>
      <c r="AD6" s="2342"/>
      <c r="AE6" s="2491"/>
      <c r="AF6" s="214"/>
    </row>
    <row r="7" spans="1:35" ht="16.5" customHeight="1">
      <c r="A7" s="214"/>
      <c r="B7" s="2751" t="s">
        <v>37</v>
      </c>
      <c r="C7" s="2752"/>
      <c r="D7" s="2752"/>
      <c r="E7" s="2752"/>
      <c r="F7" s="2752"/>
      <c r="G7" s="2752"/>
      <c r="H7" s="2447"/>
      <c r="I7" s="2447"/>
      <c r="J7" s="2753"/>
      <c r="K7" s="2753"/>
      <c r="L7" s="2753"/>
      <c r="M7" s="2753"/>
      <c r="N7" s="2447"/>
      <c r="O7" s="2447"/>
      <c r="P7" s="2447"/>
      <c r="Q7" s="2447"/>
      <c r="R7" s="2616"/>
      <c r="S7" s="2633"/>
      <c r="T7" s="2740"/>
      <c r="U7" s="2419"/>
      <c r="V7" s="2419"/>
      <c r="W7" s="2419"/>
      <c r="X7" s="2419"/>
      <c r="Y7" s="2750"/>
      <c r="Z7" s="2750"/>
      <c r="AA7" s="2750"/>
      <c r="AB7" s="2506"/>
      <c r="AC7" s="2341"/>
      <c r="AD7" s="2342"/>
      <c r="AE7" s="2491"/>
      <c r="AF7" s="214"/>
    </row>
    <row r="8" spans="1:35" ht="16.5" customHeight="1">
      <c r="A8" s="214"/>
      <c r="B8" s="1211" t="s">
        <v>208</v>
      </c>
      <c r="C8" s="1212"/>
      <c r="D8" s="1212"/>
      <c r="E8" s="1212"/>
      <c r="F8" s="1213"/>
      <c r="G8" s="1214"/>
      <c r="H8" s="541" t="s">
        <v>127</v>
      </c>
      <c r="I8" s="542" t="s">
        <v>128</v>
      </c>
      <c r="J8" s="541" t="s">
        <v>127</v>
      </c>
      <c r="K8" s="542" t="s">
        <v>128</v>
      </c>
      <c r="L8" s="541" t="s">
        <v>127</v>
      </c>
      <c r="M8" s="542" t="s">
        <v>128</v>
      </c>
      <c r="N8" s="541" t="s">
        <v>127</v>
      </c>
      <c r="O8" s="542" t="s">
        <v>128</v>
      </c>
      <c r="P8" s="541" t="s">
        <v>127</v>
      </c>
      <c r="Q8" s="542" t="s">
        <v>128</v>
      </c>
      <c r="R8" s="2616"/>
      <c r="S8" s="2633"/>
      <c r="T8" s="1215"/>
      <c r="U8" s="1060">
        <v>1</v>
      </c>
      <c r="V8" s="1060">
        <v>3</v>
      </c>
      <c r="W8" s="1060">
        <v>5</v>
      </c>
      <c r="X8" s="1060" t="s">
        <v>79</v>
      </c>
      <c r="Y8" s="1036" t="s">
        <v>80</v>
      </c>
      <c r="Z8" s="1036" t="s">
        <v>80</v>
      </c>
      <c r="AA8" s="1036" t="s">
        <v>80</v>
      </c>
      <c r="AB8" s="2506"/>
      <c r="AC8" s="2341"/>
      <c r="AD8" s="2342"/>
      <c r="AE8" s="2491"/>
      <c r="AF8" s="214"/>
    </row>
    <row r="9" spans="1:35" ht="32.25" customHeight="1">
      <c r="A9" s="214"/>
      <c r="B9" s="2797" t="s">
        <v>625</v>
      </c>
      <c r="C9" s="2798"/>
      <c r="D9" s="2798"/>
      <c r="E9" s="2799"/>
      <c r="F9" s="550" t="s">
        <v>672</v>
      </c>
      <c r="G9" s="1933"/>
      <c r="H9" s="2619"/>
      <c r="I9" s="2619"/>
      <c r="J9" s="2619"/>
      <c r="K9" s="2619"/>
      <c r="L9" s="2619"/>
      <c r="M9" s="2619"/>
      <c r="N9" s="2619"/>
      <c r="O9" s="2619"/>
      <c r="P9" s="2619"/>
      <c r="Q9" s="2619"/>
      <c r="R9" s="1934"/>
      <c r="S9" s="1935"/>
      <c r="T9" s="2619" t="s">
        <v>660</v>
      </c>
      <c r="U9" s="2619"/>
      <c r="V9" s="2619"/>
      <c r="W9" s="2619"/>
      <c r="X9" s="2619"/>
      <c r="Y9" s="2619"/>
      <c r="Z9" s="2619"/>
      <c r="AA9" s="2619"/>
      <c r="AB9" s="2619" t="s">
        <v>302</v>
      </c>
      <c r="AC9" s="2619" t="s">
        <v>661</v>
      </c>
      <c r="AD9" s="2619"/>
      <c r="AE9" s="2757" t="s">
        <v>302</v>
      </c>
      <c r="AF9" s="214"/>
    </row>
    <row r="10" spans="1:35" ht="30" customHeight="1">
      <c r="A10" s="214"/>
      <c r="B10" s="2800" t="s">
        <v>962</v>
      </c>
      <c r="C10" s="2801"/>
      <c r="D10" s="2801"/>
      <c r="E10" s="2801"/>
      <c r="F10" s="2801"/>
      <c r="G10" s="2801"/>
      <c r="H10" s="2619"/>
      <c r="I10" s="2619"/>
      <c r="J10" s="2619"/>
      <c r="K10" s="2619"/>
      <c r="L10" s="2619"/>
      <c r="M10" s="2619"/>
      <c r="N10" s="2619"/>
      <c r="O10" s="2619"/>
      <c r="P10" s="2619"/>
      <c r="Q10" s="2697"/>
      <c r="R10" s="2699"/>
      <c r="S10" s="2697"/>
      <c r="T10" s="2699"/>
      <c r="U10" s="2619"/>
      <c r="V10" s="2619"/>
      <c r="W10" s="2619"/>
      <c r="X10" s="2619"/>
      <c r="Y10" s="2619"/>
      <c r="Z10" s="2619"/>
      <c r="AA10" s="2619"/>
      <c r="AB10" s="2619"/>
      <c r="AC10" s="2619"/>
      <c r="AD10" s="2619"/>
      <c r="AE10" s="2757"/>
      <c r="AF10" s="214"/>
    </row>
    <row r="11" spans="1:35" ht="14.25" customHeight="1">
      <c r="A11" s="214"/>
      <c r="B11" s="2728" t="s">
        <v>497</v>
      </c>
      <c r="C11" s="2729"/>
      <c r="D11" s="2729"/>
      <c r="E11" s="2729"/>
      <c r="F11" s="2729"/>
      <c r="G11" s="2729"/>
      <c r="H11" s="2729"/>
      <c r="I11" s="2729"/>
      <c r="J11" s="2729"/>
      <c r="K11" s="2729"/>
      <c r="L11" s="2729"/>
      <c r="M11" s="2729"/>
      <c r="N11" s="2729"/>
      <c r="O11" s="2729"/>
      <c r="P11" s="2729"/>
      <c r="Q11" s="2729"/>
      <c r="R11" s="2729"/>
      <c r="S11" s="2729"/>
      <c r="T11" s="2729"/>
      <c r="U11" s="2729"/>
      <c r="V11" s="2729"/>
      <c r="W11" s="2729"/>
      <c r="X11" s="2729"/>
      <c r="Y11" s="2729"/>
      <c r="Z11" s="2729"/>
      <c r="AA11" s="2729"/>
      <c r="AB11" s="2729"/>
      <c r="AC11" s="2729"/>
      <c r="AD11" s="2729"/>
      <c r="AE11" s="2730"/>
      <c r="AF11" s="214"/>
    </row>
    <row r="12" spans="1:35" s="1081" customFormat="1" ht="15" customHeight="1">
      <c r="A12" s="1216"/>
      <c r="B12" s="2802" t="s">
        <v>366</v>
      </c>
      <c r="C12" s="2796"/>
      <c r="D12" s="2796"/>
      <c r="E12" s="2796"/>
      <c r="F12" s="2796"/>
      <c r="G12" s="925" t="s">
        <v>960</v>
      </c>
      <c r="H12" s="1039">
        <v>2</v>
      </c>
      <c r="I12" s="1039" t="s">
        <v>1303</v>
      </c>
      <c r="J12" s="1964">
        <v>1</v>
      </c>
      <c r="K12" s="1964" t="s">
        <v>1303</v>
      </c>
      <c r="L12" s="1039">
        <v>2</v>
      </c>
      <c r="M12" s="1039" t="s">
        <v>1303</v>
      </c>
      <c r="N12" s="1039">
        <v>2</v>
      </c>
      <c r="O12" s="1039" t="s">
        <v>1303</v>
      </c>
      <c r="P12" s="1039">
        <v>2</v>
      </c>
      <c r="Q12" s="1039" t="s">
        <v>1304</v>
      </c>
      <c r="R12" s="1117">
        <v>50</v>
      </c>
      <c r="S12" s="1122">
        <v>60</v>
      </c>
      <c r="T12" s="1964" t="s">
        <v>1270</v>
      </c>
      <c r="U12" s="1964" t="s">
        <v>1270</v>
      </c>
      <c r="V12" s="1964" t="s">
        <v>1270</v>
      </c>
      <c r="W12" s="1964" t="s">
        <v>1270</v>
      </c>
      <c r="X12" s="1039"/>
      <c r="Y12" s="1964" t="s">
        <v>1270</v>
      </c>
      <c r="Z12" s="1964" t="s">
        <v>1270</v>
      </c>
      <c r="AA12" s="1964" t="s">
        <v>1270</v>
      </c>
      <c r="AB12" s="1265">
        <v>60</v>
      </c>
      <c r="AC12" s="1964" t="s">
        <v>1270</v>
      </c>
      <c r="AD12" s="1964" t="s">
        <v>1271</v>
      </c>
      <c r="AE12" s="1266">
        <v>40</v>
      </c>
      <c r="AF12" s="1216"/>
    </row>
    <row r="13" spans="1:35" s="1081" customFormat="1" ht="15" customHeight="1">
      <c r="A13" s="1216"/>
      <c r="B13" s="2761"/>
      <c r="C13" s="2796"/>
      <c r="D13" s="2796"/>
      <c r="E13" s="2796"/>
      <c r="F13" s="2796"/>
      <c r="G13" s="925" t="s">
        <v>961</v>
      </c>
      <c r="H13" s="1039">
        <v>2</v>
      </c>
      <c r="I13" s="1039" t="s">
        <v>1303</v>
      </c>
      <c r="J13" s="1039">
        <v>1</v>
      </c>
      <c r="K13" s="1039" t="s">
        <v>1303</v>
      </c>
      <c r="L13" s="1039">
        <v>2</v>
      </c>
      <c r="M13" s="1039" t="s">
        <v>1303</v>
      </c>
      <c r="N13" s="1039">
        <v>2</v>
      </c>
      <c r="O13" s="1039" t="s">
        <v>1303</v>
      </c>
      <c r="P13" s="1039">
        <v>2</v>
      </c>
      <c r="Q13" s="1039" t="s">
        <v>1304</v>
      </c>
      <c r="R13" s="1117">
        <v>50</v>
      </c>
      <c r="S13" s="1122">
        <v>60</v>
      </c>
      <c r="T13" s="1964" t="s">
        <v>1270</v>
      </c>
      <c r="U13" s="1964" t="s">
        <v>1270</v>
      </c>
      <c r="V13" s="1964" t="s">
        <v>1270</v>
      </c>
      <c r="W13" s="1964" t="s">
        <v>1270</v>
      </c>
      <c r="X13" s="1964"/>
      <c r="Y13" s="1964" t="s">
        <v>1270</v>
      </c>
      <c r="Z13" s="1964" t="s">
        <v>1270</v>
      </c>
      <c r="AA13" s="1964" t="s">
        <v>1270</v>
      </c>
      <c r="AB13" s="1265">
        <v>60</v>
      </c>
      <c r="AC13" s="1964" t="s">
        <v>1270</v>
      </c>
      <c r="AD13" s="1964" t="s">
        <v>1271</v>
      </c>
      <c r="AE13" s="1266">
        <v>40</v>
      </c>
      <c r="AF13" s="1216"/>
    </row>
    <row r="14" spans="1:35" s="1081" customFormat="1" ht="15" customHeight="1">
      <c r="A14" s="1216"/>
      <c r="B14" s="2802" t="s">
        <v>367</v>
      </c>
      <c r="C14" s="2796"/>
      <c r="D14" s="2796"/>
      <c r="E14" s="2796"/>
      <c r="F14" s="2796"/>
      <c r="G14" s="925" t="s">
        <v>960</v>
      </c>
      <c r="H14" s="1964">
        <v>2</v>
      </c>
      <c r="I14" s="1964" t="s">
        <v>1303</v>
      </c>
      <c r="J14" s="1964">
        <v>1</v>
      </c>
      <c r="K14" s="1964" t="s">
        <v>1303</v>
      </c>
      <c r="L14" s="1964">
        <v>2</v>
      </c>
      <c r="M14" s="1964" t="s">
        <v>1303</v>
      </c>
      <c r="N14" s="1964">
        <v>2</v>
      </c>
      <c r="O14" s="1964" t="s">
        <v>1303</v>
      </c>
      <c r="P14" s="1964">
        <v>2</v>
      </c>
      <c r="Q14" s="1964" t="s">
        <v>1304</v>
      </c>
      <c r="R14" s="1117">
        <v>50</v>
      </c>
      <c r="S14" s="1122">
        <v>60</v>
      </c>
      <c r="T14" s="1964" t="s">
        <v>1270</v>
      </c>
      <c r="U14" s="1964" t="s">
        <v>1270</v>
      </c>
      <c r="V14" s="1964" t="s">
        <v>1270</v>
      </c>
      <c r="W14" s="1964" t="s">
        <v>1270</v>
      </c>
      <c r="X14" s="1964"/>
      <c r="Y14" s="1964" t="s">
        <v>1270</v>
      </c>
      <c r="Z14" s="1964" t="s">
        <v>1270</v>
      </c>
      <c r="AA14" s="1964" t="s">
        <v>1270</v>
      </c>
      <c r="AB14" s="1265">
        <v>60</v>
      </c>
      <c r="AC14" s="1964" t="s">
        <v>1270</v>
      </c>
      <c r="AD14" s="1964" t="s">
        <v>1271</v>
      </c>
      <c r="AE14" s="1266">
        <v>40</v>
      </c>
      <c r="AF14" s="1216"/>
      <c r="AI14" s="1217"/>
    </row>
    <row r="15" spans="1:35" s="1081" customFormat="1" ht="12.75">
      <c r="A15" s="1216"/>
      <c r="B15" s="2761"/>
      <c r="C15" s="2762"/>
      <c r="D15" s="2762"/>
      <c r="E15" s="2762"/>
      <c r="F15" s="2763"/>
      <c r="G15" s="925" t="s">
        <v>961</v>
      </c>
      <c r="H15" s="1964">
        <v>2</v>
      </c>
      <c r="I15" s="1964" t="s">
        <v>1303</v>
      </c>
      <c r="J15" s="1964">
        <v>1</v>
      </c>
      <c r="K15" s="1964" t="s">
        <v>1303</v>
      </c>
      <c r="L15" s="1964">
        <v>2</v>
      </c>
      <c r="M15" s="1964" t="s">
        <v>1303</v>
      </c>
      <c r="N15" s="1964">
        <v>2</v>
      </c>
      <c r="O15" s="1964" t="s">
        <v>1303</v>
      </c>
      <c r="P15" s="1964">
        <v>2</v>
      </c>
      <c r="Q15" s="1964" t="s">
        <v>1304</v>
      </c>
      <c r="R15" s="1117">
        <v>50</v>
      </c>
      <c r="S15" s="1122">
        <v>60</v>
      </c>
      <c r="T15" s="1964" t="s">
        <v>1270</v>
      </c>
      <c r="U15" s="1964" t="s">
        <v>1270</v>
      </c>
      <c r="V15" s="1964" t="s">
        <v>1270</v>
      </c>
      <c r="W15" s="1964" t="s">
        <v>1270</v>
      </c>
      <c r="X15" s="1964"/>
      <c r="Y15" s="1964" t="s">
        <v>1270</v>
      </c>
      <c r="Z15" s="1964" t="s">
        <v>1270</v>
      </c>
      <c r="AA15" s="1964" t="s">
        <v>1270</v>
      </c>
      <c r="AB15" s="1265">
        <v>60</v>
      </c>
      <c r="AC15" s="1964" t="s">
        <v>1270</v>
      </c>
      <c r="AD15" s="1964" t="s">
        <v>1271</v>
      </c>
      <c r="AE15" s="1266">
        <v>40</v>
      </c>
      <c r="AF15" s="1216"/>
    </row>
    <row r="16" spans="1:35" s="1081" customFormat="1" ht="15" customHeight="1">
      <c r="A16" s="1216"/>
      <c r="B16" s="2802" t="s">
        <v>736</v>
      </c>
      <c r="C16" s="2796"/>
      <c r="D16" s="2796"/>
      <c r="E16" s="2796"/>
      <c r="F16" s="2796"/>
      <c r="G16" s="925" t="s">
        <v>960</v>
      </c>
      <c r="H16" s="1964">
        <v>2</v>
      </c>
      <c r="I16" s="1964" t="s">
        <v>1303</v>
      </c>
      <c r="J16" s="1964">
        <v>1</v>
      </c>
      <c r="K16" s="1964" t="s">
        <v>1303</v>
      </c>
      <c r="L16" s="1964">
        <v>2</v>
      </c>
      <c r="M16" s="1964" t="s">
        <v>1303</v>
      </c>
      <c r="N16" s="1964">
        <v>2</v>
      </c>
      <c r="O16" s="1964" t="s">
        <v>1303</v>
      </c>
      <c r="P16" s="1964">
        <v>2</v>
      </c>
      <c r="Q16" s="1964" t="s">
        <v>1304</v>
      </c>
      <c r="R16" s="1117">
        <v>50</v>
      </c>
      <c r="S16" s="1122">
        <v>60</v>
      </c>
      <c r="T16" s="1964" t="s">
        <v>1270</v>
      </c>
      <c r="U16" s="1964" t="s">
        <v>1270</v>
      </c>
      <c r="V16" s="1964" t="s">
        <v>1270</v>
      </c>
      <c r="W16" s="1964" t="s">
        <v>1270</v>
      </c>
      <c r="X16" s="1964"/>
      <c r="Y16" s="1964" t="s">
        <v>1270</v>
      </c>
      <c r="Z16" s="1964" t="s">
        <v>1270</v>
      </c>
      <c r="AA16" s="1964" t="s">
        <v>1270</v>
      </c>
      <c r="AB16" s="1265">
        <v>60</v>
      </c>
      <c r="AC16" s="1964" t="s">
        <v>1270</v>
      </c>
      <c r="AD16" s="1964" t="s">
        <v>1271</v>
      </c>
      <c r="AE16" s="1266">
        <v>40</v>
      </c>
      <c r="AF16" s="1216"/>
    </row>
    <row r="17" spans="1:32" s="1081" customFormat="1" ht="12.75">
      <c r="A17" s="1216"/>
      <c r="B17" s="2761"/>
      <c r="C17" s="2762"/>
      <c r="D17" s="2762"/>
      <c r="E17" s="2762"/>
      <c r="F17" s="2763"/>
      <c r="G17" s="925" t="s">
        <v>961</v>
      </c>
      <c r="H17" s="1964">
        <v>2</v>
      </c>
      <c r="I17" s="1964" t="s">
        <v>1303</v>
      </c>
      <c r="J17" s="1964">
        <v>1</v>
      </c>
      <c r="K17" s="1964" t="s">
        <v>1303</v>
      </c>
      <c r="L17" s="1964">
        <v>2</v>
      </c>
      <c r="M17" s="1964" t="s">
        <v>1303</v>
      </c>
      <c r="N17" s="1964">
        <v>2</v>
      </c>
      <c r="O17" s="1964" t="s">
        <v>1303</v>
      </c>
      <c r="P17" s="1964">
        <v>2</v>
      </c>
      <c r="Q17" s="1964" t="s">
        <v>1304</v>
      </c>
      <c r="R17" s="1117">
        <v>50</v>
      </c>
      <c r="S17" s="1122">
        <v>60</v>
      </c>
      <c r="T17" s="1964" t="s">
        <v>1270</v>
      </c>
      <c r="U17" s="1964" t="s">
        <v>1270</v>
      </c>
      <c r="V17" s="1964" t="s">
        <v>1270</v>
      </c>
      <c r="W17" s="1964" t="s">
        <v>1270</v>
      </c>
      <c r="X17" s="1964"/>
      <c r="Y17" s="1964" t="s">
        <v>1270</v>
      </c>
      <c r="Z17" s="1964" t="s">
        <v>1270</v>
      </c>
      <c r="AA17" s="1964" t="s">
        <v>1270</v>
      </c>
      <c r="AB17" s="1265">
        <v>60</v>
      </c>
      <c r="AC17" s="1964" t="s">
        <v>1270</v>
      </c>
      <c r="AD17" s="1964" t="s">
        <v>1271</v>
      </c>
      <c r="AE17" s="1266">
        <v>40</v>
      </c>
      <c r="AF17" s="1216"/>
    </row>
    <row r="18" spans="1:32" s="1081" customFormat="1" ht="15" customHeight="1">
      <c r="A18" s="1216"/>
      <c r="B18" s="2802" t="s">
        <v>746</v>
      </c>
      <c r="C18" s="2796"/>
      <c r="D18" s="2796"/>
      <c r="E18" s="2796"/>
      <c r="F18" s="2796"/>
      <c r="G18" s="925" t="s">
        <v>960</v>
      </c>
      <c r="H18" s="1964">
        <v>2</v>
      </c>
      <c r="I18" s="1964" t="s">
        <v>1303</v>
      </c>
      <c r="J18" s="1964">
        <v>1</v>
      </c>
      <c r="K18" s="1964" t="s">
        <v>1303</v>
      </c>
      <c r="L18" s="1964">
        <v>2</v>
      </c>
      <c r="M18" s="1964" t="s">
        <v>1303</v>
      </c>
      <c r="N18" s="1964">
        <v>2</v>
      </c>
      <c r="O18" s="1964" t="s">
        <v>1303</v>
      </c>
      <c r="P18" s="1964">
        <v>2</v>
      </c>
      <c r="Q18" s="1964" t="s">
        <v>1304</v>
      </c>
      <c r="R18" s="1117">
        <v>50</v>
      </c>
      <c r="S18" s="1122">
        <v>60</v>
      </c>
      <c r="T18" s="1964" t="s">
        <v>1270</v>
      </c>
      <c r="U18" s="1964" t="s">
        <v>1270</v>
      </c>
      <c r="V18" s="1964" t="s">
        <v>1270</v>
      </c>
      <c r="W18" s="1964" t="s">
        <v>1270</v>
      </c>
      <c r="X18" s="1964"/>
      <c r="Y18" s="1964" t="s">
        <v>1270</v>
      </c>
      <c r="Z18" s="1964" t="s">
        <v>1270</v>
      </c>
      <c r="AA18" s="1964" t="s">
        <v>1270</v>
      </c>
      <c r="AB18" s="1265">
        <v>60</v>
      </c>
      <c r="AC18" s="1964" t="s">
        <v>1270</v>
      </c>
      <c r="AD18" s="1964" t="s">
        <v>1271</v>
      </c>
      <c r="AE18" s="1266">
        <v>40</v>
      </c>
      <c r="AF18" s="1216"/>
    </row>
    <row r="19" spans="1:32" s="1081" customFormat="1" ht="12.75">
      <c r="A19" s="1216"/>
      <c r="B19" s="2761"/>
      <c r="C19" s="2762"/>
      <c r="D19" s="2762"/>
      <c r="E19" s="2762"/>
      <c r="F19" s="2763"/>
      <c r="G19" s="925" t="s">
        <v>961</v>
      </c>
      <c r="H19" s="1964">
        <v>2</v>
      </c>
      <c r="I19" s="1964" t="s">
        <v>1303</v>
      </c>
      <c r="J19" s="1964">
        <v>1</v>
      </c>
      <c r="K19" s="1964" t="s">
        <v>1303</v>
      </c>
      <c r="L19" s="1964">
        <v>2</v>
      </c>
      <c r="M19" s="1964" t="s">
        <v>1303</v>
      </c>
      <c r="N19" s="1964">
        <v>2</v>
      </c>
      <c r="O19" s="1964" t="s">
        <v>1303</v>
      </c>
      <c r="P19" s="1964">
        <v>2</v>
      </c>
      <c r="Q19" s="1964" t="s">
        <v>1304</v>
      </c>
      <c r="R19" s="1117">
        <v>50</v>
      </c>
      <c r="S19" s="1122">
        <v>60</v>
      </c>
      <c r="T19" s="1964" t="s">
        <v>1270</v>
      </c>
      <c r="U19" s="1964" t="s">
        <v>1270</v>
      </c>
      <c r="V19" s="1964" t="s">
        <v>1270</v>
      </c>
      <c r="W19" s="1964" t="s">
        <v>1270</v>
      </c>
      <c r="X19" s="1964"/>
      <c r="Y19" s="1964" t="s">
        <v>1270</v>
      </c>
      <c r="Z19" s="1964" t="s">
        <v>1270</v>
      </c>
      <c r="AA19" s="1964" t="s">
        <v>1270</v>
      </c>
      <c r="AB19" s="1265">
        <v>60</v>
      </c>
      <c r="AC19" s="1964" t="s">
        <v>1270</v>
      </c>
      <c r="AD19" s="1964" t="s">
        <v>1271</v>
      </c>
      <c r="AE19" s="1266">
        <v>40</v>
      </c>
      <c r="AF19" s="1216"/>
    </row>
    <row r="20" spans="1:32" s="1081" customFormat="1" ht="15" customHeight="1">
      <c r="A20" s="1216"/>
      <c r="B20" s="2802" t="s">
        <v>706</v>
      </c>
      <c r="C20" s="2796"/>
      <c r="D20" s="2796"/>
      <c r="E20" s="2796"/>
      <c r="F20" s="2796"/>
      <c r="G20" s="925" t="s">
        <v>960</v>
      </c>
      <c r="H20" s="1964">
        <v>2</v>
      </c>
      <c r="I20" s="1964" t="s">
        <v>1303</v>
      </c>
      <c r="J20" s="1964">
        <v>1</v>
      </c>
      <c r="K20" s="1964" t="s">
        <v>1303</v>
      </c>
      <c r="L20" s="1964">
        <v>2</v>
      </c>
      <c r="M20" s="1964" t="s">
        <v>1303</v>
      </c>
      <c r="N20" s="1964">
        <v>2</v>
      </c>
      <c r="O20" s="1964" t="s">
        <v>1303</v>
      </c>
      <c r="P20" s="1964">
        <v>2</v>
      </c>
      <c r="Q20" s="1964" t="s">
        <v>1304</v>
      </c>
      <c r="R20" s="1117">
        <v>50</v>
      </c>
      <c r="S20" s="1122">
        <v>60</v>
      </c>
      <c r="T20" s="1964" t="s">
        <v>1270</v>
      </c>
      <c r="U20" s="1964" t="s">
        <v>1270</v>
      </c>
      <c r="V20" s="1964" t="s">
        <v>1270</v>
      </c>
      <c r="W20" s="1964" t="s">
        <v>1270</v>
      </c>
      <c r="X20" s="1964"/>
      <c r="Y20" s="1964" t="s">
        <v>1270</v>
      </c>
      <c r="Z20" s="1964" t="s">
        <v>1270</v>
      </c>
      <c r="AA20" s="1964" t="s">
        <v>1270</v>
      </c>
      <c r="AB20" s="1265">
        <v>60</v>
      </c>
      <c r="AC20" s="1964" t="s">
        <v>1270</v>
      </c>
      <c r="AD20" s="1964" t="s">
        <v>1271</v>
      </c>
      <c r="AE20" s="1266">
        <v>40</v>
      </c>
      <c r="AF20" s="1216"/>
    </row>
    <row r="21" spans="1:32" s="1081" customFormat="1" ht="15" customHeight="1">
      <c r="A21" s="1216"/>
      <c r="B21" s="2761"/>
      <c r="C21" s="2762"/>
      <c r="D21" s="2762"/>
      <c r="E21" s="2762"/>
      <c r="F21" s="2763"/>
      <c r="G21" s="925" t="s">
        <v>961</v>
      </c>
      <c r="H21" s="1964">
        <v>2</v>
      </c>
      <c r="I21" s="1964" t="s">
        <v>1303</v>
      </c>
      <c r="J21" s="1964">
        <v>1</v>
      </c>
      <c r="K21" s="1964" t="s">
        <v>1303</v>
      </c>
      <c r="L21" s="1964">
        <v>2</v>
      </c>
      <c r="M21" s="1964" t="s">
        <v>1303</v>
      </c>
      <c r="N21" s="1964">
        <v>2</v>
      </c>
      <c r="O21" s="1964" t="s">
        <v>1303</v>
      </c>
      <c r="P21" s="1964">
        <v>2</v>
      </c>
      <c r="Q21" s="1964" t="s">
        <v>1304</v>
      </c>
      <c r="R21" s="1117">
        <v>50</v>
      </c>
      <c r="S21" s="1122">
        <v>60</v>
      </c>
      <c r="T21" s="1964" t="s">
        <v>1270</v>
      </c>
      <c r="U21" s="1964" t="s">
        <v>1270</v>
      </c>
      <c r="V21" s="1964" t="s">
        <v>1270</v>
      </c>
      <c r="W21" s="1964" t="s">
        <v>1270</v>
      </c>
      <c r="X21" s="1964"/>
      <c r="Y21" s="1964" t="s">
        <v>1270</v>
      </c>
      <c r="Z21" s="1964" t="s">
        <v>1270</v>
      </c>
      <c r="AA21" s="1964" t="s">
        <v>1270</v>
      </c>
      <c r="AB21" s="1265">
        <v>60</v>
      </c>
      <c r="AC21" s="1964" t="s">
        <v>1270</v>
      </c>
      <c r="AD21" s="1964" t="s">
        <v>1271</v>
      </c>
      <c r="AE21" s="1266">
        <v>40</v>
      </c>
      <c r="AF21" s="1216"/>
    </row>
    <row r="22" spans="1:32" s="1081" customFormat="1" ht="15" customHeight="1">
      <c r="A22" s="1216"/>
      <c r="B22" s="2802" t="s">
        <v>707</v>
      </c>
      <c r="C22" s="2796"/>
      <c r="D22" s="2796"/>
      <c r="E22" s="2796"/>
      <c r="F22" s="2796"/>
      <c r="G22" s="925" t="s">
        <v>960</v>
      </c>
      <c r="H22" s="1964">
        <v>2</v>
      </c>
      <c r="I22" s="1964" t="s">
        <v>1303</v>
      </c>
      <c r="J22" s="1964">
        <v>1</v>
      </c>
      <c r="K22" s="1964" t="s">
        <v>1303</v>
      </c>
      <c r="L22" s="1964">
        <v>2</v>
      </c>
      <c r="M22" s="1964" t="s">
        <v>1303</v>
      </c>
      <c r="N22" s="1964">
        <v>2</v>
      </c>
      <c r="O22" s="1964" t="s">
        <v>1303</v>
      </c>
      <c r="P22" s="1964">
        <v>2</v>
      </c>
      <c r="Q22" s="1964" t="s">
        <v>1304</v>
      </c>
      <c r="R22" s="1117">
        <v>50</v>
      </c>
      <c r="S22" s="1122">
        <v>60</v>
      </c>
      <c r="T22" s="1964" t="s">
        <v>1270</v>
      </c>
      <c r="U22" s="1964" t="s">
        <v>1270</v>
      </c>
      <c r="V22" s="1964" t="s">
        <v>1270</v>
      </c>
      <c r="W22" s="1964" t="s">
        <v>1270</v>
      </c>
      <c r="X22" s="1964"/>
      <c r="Y22" s="1964" t="s">
        <v>1270</v>
      </c>
      <c r="Z22" s="1964" t="s">
        <v>1270</v>
      </c>
      <c r="AA22" s="1964" t="s">
        <v>1270</v>
      </c>
      <c r="AB22" s="1265">
        <v>60</v>
      </c>
      <c r="AC22" s="1964" t="s">
        <v>1270</v>
      </c>
      <c r="AD22" s="1964" t="s">
        <v>1271</v>
      </c>
      <c r="AE22" s="1266">
        <v>40</v>
      </c>
      <c r="AF22" s="1216"/>
    </row>
    <row r="23" spans="1:32" s="1081" customFormat="1" ht="15" customHeight="1">
      <c r="A23" s="1216"/>
      <c r="B23" s="2761"/>
      <c r="C23" s="2762"/>
      <c r="D23" s="2762"/>
      <c r="E23" s="2762"/>
      <c r="F23" s="2763"/>
      <c r="G23" s="925" t="s">
        <v>961</v>
      </c>
      <c r="H23" s="1964">
        <v>2</v>
      </c>
      <c r="I23" s="1964" t="s">
        <v>1303</v>
      </c>
      <c r="J23" s="1964">
        <v>1</v>
      </c>
      <c r="K23" s="1964" t="s">
        <v>1303</v>
      </c>
      <c r="L23" s="1964">
        <v>2</v>
      </c>
      <c r="M23" s="1964" t="s">
        <v>1303</v>
      </c>
      <c r="N23" s="1964">
        <v>2</v>
      </c>
      <c r="O23" s="1964" t="s">
        <v>1303</v>
      </c>
      <c r="P23" s="1964">
        <v>2</v>
      </c>
      <c r="Q23" s="1964" t="s">
        <v>1304</v>
      </c>
      <c r="R23" s="1117">
        <v>50</v>
      </c>
      <c r="S23" s="1122">
        <v>60</v>
      </c>
      <c r="T23" s="1964" t="s">
        <v>1270</v>
      </c>
      <c r="U23" s="1964" t="s">
        <v>1270</v>
      </c>
      <c r="V23" s="1964" t="s">
        <v>1270</v>
      </c>
      <c r="W23" s="1964" t="s">
        <v>1270</v>
      </c>
      <c r="X23" s="1964"/>
      <c r="Y23" s="1964" t="s">
        <v>1270</v>
      </c>
      <c r="Z23" s="1964" t="s">
        <v>1270</v>
      </c>
      <c r="AA23" s="1964" t="s">
        <v>1270</v>
      </c>
      <c r="AB23" s="1265">
        <v>60</v>
      </c>
      <c r="AC23" s="1964" t="s">
        <v>1270</v>
      </c>
      <c r="AD23" s="1964" t="s">
        <v>1271</v>
      </c>
      <c r="AE23" s="1266">
        <v>40</v>
      </c>
      <c r="AF23" s="1216"/>
    </row>
    <row r="24" spans="1:32" s="1081" customFormat="1" ht="15" customHeight="1">
      <c r="A24" s="1216"/>
      <c r="B24" s="2802" t="s">
        <v>708</v>
      </c>
      <c r="C24" s="2796"/>
      <c r="D24" s="2796"/>
      <c r="E24" s="2796"/>
      <c r="F24" s="2796"/>
      <c r="G24" s="925" t="s">
        <v>960</v>
      </c>
      <c r="H24" s="1964">
        <v>2</v>
      </c>
      <c r="I24" s="1964" t="s">
        <v>1303</v>
      </c>
      <c r="J24" s="1964">
        <v>1</v>
      </c>
      <c r="K24" s="1964" t="s">
        <v>1303</v>
      </c>
      <c r="L24" s="1964">
        <v>2</v>
      </c>
      <c r="M24" s="1964" t="s">
        <v>1303</v>
      </c>
      <c r="N24" s="1964">
        <v>2</v>
      </c>
      <c r="O24" s="1964" t="s">
        <v>1303</v>
      </c>
      <c r="P24" s="1964">
        <v>2</v>
      </c>
      <c r="Q24" s="1964" t="s">
        <v>1304</v>
      </c>
      <c r="R24" s="1117">
        <v>50</v>
      </c>
      <c r="S24" s="1122">
        <v>60</v>
      </c>
      <c r="T24" s="1964" t="s">
        <v>1270</v>
      </c>
      <c r="U24" s="1964" t="s">
        <v>1270</v>
      </c>
      <c r="V24" s="1964" t="s">
        <v>1270</v>
      </c>
      <c r="W24" s="1964" t="s">
        <v>1270</v>
      </c>
      <c r="X24" s="1964"/>
      <c r="Y24" s="1964" t="s">
        <v>1270</v>
      </c>
      <c r="Z24" s="1964" t="s">
        <v>1270</v>
      </c>
      <c r="AA24" s="1964" t="s">
        <v>1270</v>
      </c>
      <c r="AB24" s="1265">
        <v>60</v>
      </c>
      <c r="AC24" s="1964" t="s">
        <v>1270</v>
      </c>
      <c r="AD24" s="1964" t="s">
        <v>1271</v>
      </c>
      <c r="AE24" s="1266">
        <v>40</v>
      </c>
      <c r="AF24" s="1216"/>
    </row>
    <row r="25" spans="1:32" s="1081" customFormat="1" ht="12.75">
      <c r="A25" s="1216"/>
      <c r="B25" s="2761"/>
      <c r="C25" s="2762"/>
      <c r="D25" s="2762"/>
      <c r="E25" s="2762"/>
      <c r="F25" s="2763"/>
      <c r="G25" s="925" t="s">
        <v>961</v>
      </c>
      <c r="H25" s="1964">
        <v>2</v>
      </c>
      <c r="I25" s="1964" t="s">
        <v>1303</v>
      </c>
      <c r="J25" s="1964">
        <v>1</v>
      </c>
      <c r="K25" s="1964" t="s">
        <v>1303</v>
      </c>
      <c r="L25" s="1964">
        <v>2</v>
      </c>
      <c r="M25" s="1964" t="s">
        <v>1303</v>
      </c>
      <c r="N25" s="1964">
        <v>2</v>
      </c>
      <c r="O25" s="1964" t="s">
        <v>1303</v>
      </c>
      <c r="P25" s="1964">
        <v>2</v>
      </c>
      <c r="Q25" s="1964" t="s">
        <v>1304</v>
      </c>
      <c r="R25" s="1117">
        <v>50</v>
      </c>
      <c r="S25" s="1122">
        <v>60</v>
      </c>
      <c r="T25" s="1964" t="s">
        <v>1270</v>
      </c>
      <c r="U25" s="1964" t="s">
        <v>1270</v>
      </c>
      <c r="V25" s="1964" t="s">
        <v>1270</v>
      </c>
      <c r="W25" s="1964" t="s">
        <v>1270</v>
      </c>
      <c r="X25" s="1964"/>
      <c r="Y25" s="1964" t="s">
        <v>1270</v>
      </c>
      <c r="Z25" s="1964" t="s">
        <v>1270</v>
      </c>
      <c r="AA25" s="1964" t="s">
        <v>1270</v>
      </c>
      <c r="AB25" s="1265">
        <v>60</v>
      </c>
      <c r="AC25" s="1964" t="s">
        <v>1270</v>
      </c>
      <c r="AD25" s="1964" t="s">
        <v>1271</v>
      </c>
      <c r="AE25" s="1266">
        <v>40</v>
      </c>
      <c r="AF25" s="1216"/>
    </row>
    <row r="26" spans="1:32" s="1081" customFormat="1" ht="15" customHeight="1">
      <c r="A26" s="1216"/>
      <c r="B26" s="2802" t="s">
        <v>709</v>
      </c>
      <c r="C26" s="2796"/>
      <c r="D26" s="2796"/>
      <c r="E26" s="2796"/>
      <c r="F26" s="2796"/>
      <c r="G26" s="925" t="s">
        <v>960</v>
      </c>
      <c r="H26" s="1964">
        <v>2</v>
      </c>
      <c r="I26" s="1964" t="s">
        <v>1303</v>
      </c>
      <c r="J26" s="1964">
        <v>1</v>
      </c>
      <c r="K26" s="1964" t="s">
        <v>1303</v>
      </c>
      <c r="L26" s="1964">
        <v>2</v>
      </c>
      <c r="M26" s="1964" t="s">
        <v>1303</v>
      </c>
      <c r="N26" s="1964">
        <v>2</v>
      </c>
      <c r="O26" s="1964" t="s">
        <v>1303</v>
      </c>
      <c r="P26" s="1964">
        <v>2</v>
      </c>
      <c r="Q26" s="1964" t="s">
        <v>1304</v>
      </c>
      <c r="R26" s="1117">
        <v>50</v>
      </c>
      <c r="S26" s="1122">
        <v>60</v>
      </c>
      <c r="T26" s="1964" t="s">
        <v>1270</v>
      </c>
      <c r="U26" s="1964" t="s">
        <v>1270</v>
      </c>
      <c r="V26" s="1964" t="s">
        <v>1270</v>
      </c>
      <c r="W26" s="1964" t="s">
        <v>1270</v>
      </c>
      <c r="X26" s="1964"/>
      <c r="Y26" s="1964" t="s">
        <v>1270</v>
      </c>
      <c r="Z26" s="1964" t="s">
        <v>1270</v>
      </c>
      <c r="AA26" s="1964" t="s">
        <v>1270</v>
      </c>
      <c r="AB26" s="1265">
        <v>60</v>
      </c>
      <c r="AC26" s="1964" t="s">
        <v>1270</v>
      </c>
      <c r="AD26" s="1964" t="s">
        <v>1271</v>
      </c>
      <c r="AE26" s="1266">
        <v>40</v>
      </c>
      <c r="AF26" s="1216"/>
    </row>
    <row r="27" spans="1:32" s="1081" customFormat="1" ht="12.75">
      <c r="A27" s="1216"/>
      <c r="B27" s="2761" t="s">
        <v>1</v>
      </c>
      <c r="C27" s="2762"/>
      <c r="D27" s="2762"/>
      <c r="E27" s="2762"/>
      <c r="F27" s="2763"/>
      <c r="G27" s="925" t="s">
        <v>961</v>
      </c>
      <c r="H27" s="1964">
        <v>2</v>
      </c>
      <c r="I27" s="1964" t="s">
        <v>1303</v>
      </c>
      <c r="J27" s="1964">
        <v>1</v>
      </c>
      <c r="K27" s="1964" t="s">
        <v>1303</v>
      </c>
      <c r="L27" s="1964">
        <v>2</v>
      </c>
      <c r="M27" s="1964" t="s">
        <v>1303</v>
      </c>
      <c r="N27" s="1964">
        <v>2</v>
      </c>
      <c r="O27" s="1964" t="s">
        <v>1303</v>
      </c>
      <c r="P27" s="1964">
        <v>2</v>
      </c>
      <c r="Q27" s="1964" t="s">
        <v>1304</v>
      </c>
      <c r="R27" s="1117">
        <v>50</v>
      </c>
      <c r="S27" s="1122">
        <v>60</v>
      </c>
      <c r="T27" s="1964" t="s">
        <v>1270</v>
      </c>
      <c r="U27" s="1964" t="s">
        <v>1270</v>
      </c>
      <c r="V27" s="1964" t="s">
        <v>1270</v>
      </c>
      <c r="W27" s="1964" t="s">
        <v>1270</v>
      </c>
      <c r="X27" s="1964"/>
      <c r="Y27" s="1964" t="s">
        <v>1270</v>
      </c>
      <c r="Z27" s="1964" t="s">
        <v>1270</v>
      </c>
      <c r="AA27" s="1964" t="s">
        <v>1270</v>
      </c>
      <c r="AB27" s="1265">
        <v>60</v>
      </c>
      <c r="AC27" s="1964" t="s">
        <v>1270</v>
      </c>
      <c r="AD27" s="1964" t="s">
        <v>1271</v>
      </c>
      <c r="AE27" s="1266">
        <v>40</v>
      </c>
      <c r="AF27" s="1216"/>
    </row>
    <row r="28" spans="1:32">
      <c r="A28" s="214"/>
      <c r="B28" s="2725" t="s">
        <v>1086</v>
      </c>
      <c r="C28" s="2726"/>
      <c r="D28" s="2726"/>
      <c r="E28" s="2726"/>
      <c r="F28" s="2726"/>
      <c r="G28" s="2726"/>
      <c r="H28" s="2726"/>
      <c r="I28" s="2726"/>
      <c r="J28" s="2726"/>
      <c r="K28" s="2726"/>
      <c r="L28" s="2726"/>
      <c r="M28" s="2726"/>
      <c r="N28" s="2726"/>
      <c r="O28" s="2726"/>
      <c r="P28" s="2726"/>
      <c r="Q28" s="2726"/>
      <c r="R28" s="1218">
        <f>SUM(R12:R27)/16/100</f>
        <v>0.5</v>
      </c>
      <c r="S28" s="1218">
        <f>SUM(S12:S27)/16/100</f>
        <v>0.6</v>
      </c>
      <c r="T28" s="2727"/>
      <c r="U28" s="2727"/>
      <c r="V28" s="2727"/>
      <c r="W28" s="2727"/>
      <c r="X28" s="2727"/>
      <c r="Y28" s="2727"/>
      <c r="Z28" s="2727"/>
      <c r="AA28" s="2727"/>
      <c r="AB28" s="1218">
        <f>SUM(AB12:AB27)/16/100</f>
        <v>0.6</v>
      </c>
      <c r="AC28" s="2727"/>
      <c r="AD28" s="2727"/>
      <c r="AE28" s="1219">
        <f>SUM(AE12:AE27)/16/100</f>
        <v>0.4</v>
      </c>
      <c r="AF28" s="214"/>
    </row>
    <row r="29" spans="1:32" s="1099" customFormat="1" ht="12.75">
      <c r="B29" s="1220"/>
      <c r="C29" s="1221"/>
      <c r="D29" s="1221"/>
      <c r="E29" s="1221"/>
      <c r="F29" s="1221"/>
      <c r="G29" s="544"/>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545"/>
    </row>
    <row r="30" spans="1:32" s="1099" customFormat="1" ht="15" customHeight="1">
      <c r="B30" s="1222" t="s">
        <v>963</v>
      </c>
      <c r="C30" s="2787"/>
      <c r="D30" s="2788"/>
      <c r="E30" s="2788"/>
      <c r="F30" s="2788"/>
      <c r="G30" s="2788"/>
      <c r="H30" s="2788"/>
      <c r="I30" s="2788"/>
      <c r="J30" s="2788"/>
      <c r="K30" s="2788"/>
      <c r="L30" s="2788"/>
      <c r="M30" s="2788"/>
      <c r="N30" s="2788"/>
      <c r="O30" s="2788"/>
      <c r="P30" s="2788"/>
      <c r="Q30" s="2788"/>
      <c r="R30" s="2788"/>
      <c r="S30" s="2788"/>
      <c r="T30" s="2788"/>
      <c r="U30" s="2788"/>
      <c r="V30" s="2788"/>
      <c r="W30" s="2788"/>
      <c r="X30" s="2788"/>
      <c r="Y30" s="2788"/>
      <c r="Z30" s="2788"/>
      <c r="AA30" s="2788"/>
      <c r="AB30" s="2788"/>
      <c r="AC30" s="2788"/>
      <c r="AD30" s="2789"/>
      <c r="AE30" s="545"/>
    </row>
    <row r="31" spans="1:32" s="1099" customFormat="1" ht="15" customHeight="1">
      <c r="B31" s="1220"/>
      <c r="C31" s="2790"/>
      <c r="D31" s="2791"/>
      <c r="E31" s="2791"/>
      <c r="F31" s="2791"/>
      <c r="G31" s="2791"/>
      <c r="H31" s="2791"/>
      <c r="I31" s="2791"/>
      <c r="J31" s="2791"/>
      <c r="K31" s="2791"/>
      <c r="L31" s="2791"/>
      <c r="M31" s="2791"/>
      <c r="N31" s="2791"/>
      <c r="O31" s="2791"/>
      <c r="P31" s="2791"/>
      <c r="Q31" s="2791"/>
      <c r="R31" s="2791"/>
      <c r="S31" s="2791"/>
      <c r="T31" s="2791"/>
      <c r="U31" s="2791"/>
      <c r="V31" s="2791"/>
      <c r="W31" s="2791"/>
      <c r="X31" s="2791"/>
      <c r="Y31" s="2791"/>
      <c r="Z31" s="2791"/>
      <c r="AA31" s="2791"/>
      <c r="AB31" s="2791"/>
      <c r="AC31" s="2791"/>
      <c r="AD31" s="2792"/>
      <c r="AE31" s="545"/>
    </row>
    <row r="32" spans="1:32" s="1099" customFormat="1" ht="15" customHeight="1">
      <c r="B32" s="1220"/>
      <c r="C32" s="2790"/>
      <c r="D32" s="2791"/>
      <c r="E32" s="2791"/>
      <c r="F32" s="2791"/>
      <c r="G32" s="2791"/>
      <c r="H32" s="2791"/>
      <c r="I32" s="2791"/>
      <c r="J32" s="2791"/>
      <c r="K32" s="2791"/>
      <c r="L32" s="2791"/>
      <c r="M32" s="2791"/>
      <c r="N32" s="2791"/>
      <c r="O32" s="2791"/>
      <c r="P32" s="2791"/>
      <c r="Q32" s="2791"/>
      <c r="R32" s="2791"/>
      <c r="S32" s="2791"/>
      <c r="T32" s="2791"/>
      <c r="U32" s="2791"/>
      <c r="V32" s="2791"/>
      <c r="W32" s="2791"/>
      <c r="X32" s="2791"/>
      <c r="Y32" s="2791"/>
      <c r="Z32" s="2791"/>
      <c r="AA32" s="2791"/>
      <c r="AB32" s="2791"/>
      <c r="AC32" s="2791"/>
      <c r="AD32" s="2792"/>
      <c r="AE32" s="545"/>
    </row>
    <row r="33" spans="1:35" s="1099" customFormat="1" ht="15" customHeight="1">
      <c r="B33" s="1220"/>
      <c r="C33" s="2790"/>
      <c r="D33" s="2791"/>
      <c r="E33" s="2791"/>
      <c r="F33" s="2791"/>
      <c r="G33" s="2791"/>
      <c r="H33" s="2791"/>
      <c r="I33" s="2791"/>
      <c r="J33" s="2791"/>
      <c r="K33" s="2791"/>
      <c r="L33" s="2791"/>
      <c r="M33" s="2791"/>
      <c r="N33" s="2791"/>
      <c r="O33" s="2791"/>
      <c r="P33" s="2791"/>
      <c r="Q33" s="2791"/>
      <c r="R33" s="2791"/>
      <c r="S33" s="2791"/>
      <c r="T33" s="2791"/>
      <c r="U33" s="2791"/>
      <c r="V33" s="2791"/>
      <c r="W33" s="2791"/>
      <c r="X33" s="2791"/>
      <c r="Y33" s="2791"/>
      <c r="Z33" s="2791"/>
      <c r="AA33" s="2791"/>
      <c r="AB33" s="2791"/>
      <c r="AC33" s="2791"/>
      <c r="AD33" s="2792"/>
      <c r="AE33" s="545"/>
    </row>
    <row r="34" spans="1:35" s="1099" customFormat="1" ht="15" customHeight="1">
      <c r="B34" s="1220"/>
      <c r="C34" s="2790"/>
      <c r="D34" s="2791"/>
      <c r="E34" s="2791"/>
      <c r="F34" s="2791"/>
      <c r="G34" s="2791"/>
      <c r="H34" s="2791"/>
      <c r="I34" s="2791"/>
      <c r="J34" s="2791"/>
      <c r="K34" s="2791"/>
      <c r="L34" s="2791"/>
      <c r="M34" s="2791"/>
      <c r="N34" s="2791"/>
      <c r="O34" s="2791"/>
      <c r="P34" s="2791"/>
      <c r="Q34" s="2791"/>
      <c r="R34" s="2791"/>
      <c r="S34" s="2791"/>
      <c r="T34" s="2791"/>
      <c r="U34" s="2791"/>
      <c r="V34" s="2791"/>
      <c r="W34" s="2791"/>
      <c r="X34" s="2791"/>
      <c r="Y34" s="2791"/>
      <c r="Z34" s="2791"/>
      <c r="AA34" s="2791"/>
      <c r="AB34" s="2791"/>
      <c r="AC34" s="2791"/>
      <c r="AD34" s="2792"/>
      <c r="AE34" s="545"/>
    </row>
    <row r="35" spans="1:35" s="1099" customFormat="1" ht="15" customHeight="1">
      <c r="B35" s="1220"/>
      <c r="C35" s="2790"/>
      <c r="D35" s="2791"/>
      <c r="E35" s="2791"/>
      <c r="F35" s="2791"/>
      <c r="G35" s="2791"/>
      <c r="H35" s="2791"/>
      <c r="I35" s="2791"/>
      <c r="J35" s="2791"/>
      <c r="K35" s="2791"/>
      <c r="L35" s="2791"/>
      <c r="M35" s="2791"/>
      <c r="N35" s="2791"/>
      <c r="O35" s="2791"/>
      <c r="P35" s="2791"/>
      <c r="Q35" s="2791"/>
      <c r="R35" s="2791"/>
      <c r="S35" s="2791"/>
      <c r="T35" s="2791"/>
      <c r="U35" s="2791"/>
      <c r="V35" s="2791"/>
      <c r="W35" s="2791"/>
      <c r="X35" s="2791"/>
      <c r="Y35" s="2791"/>
      <c r="Z35" s="2791"/>
      <c r="AA35" s="2791"/>
      <c r="AB35" s="2791"/>
      <c r="AC35" s="2791"/>
      <c r="AD35" s="2792"/>
      <c r="AE35" s="545"/>
    </row>
    <row r="36" spans="1:35" s="1099" customFormat="1" ht="15" customHeight="1">
      <c r="B36" s="1220"/>
      <c r="C36" s="2790"/>
      <c r="D36" s="2791"/>
      <c r="E36" s="2791"/>
      <c r="F36" s="2791"/>
      <c r="G36" s="2791"/>
      <c r="H36" s="2791"/>
      <c r="I36" s="2791"/>
      <c r="J36" s="2791"/>
      <c r="K36" s="2791"/>
      <c r="L36" s="2791"/>
      <c r="M36" s="2791"/>
      <c r="N36" s="2791"/>
      <c r="O36" s="2791"/>
      <c r="P36" s="2791"/>
      <c r="Q36" s="2791"/>
      <c r="R36" s="2791"/>
      <c r="S36" s="2791"/>
      <c r="T36" s="2791"/>
      <c r="U36" s="2791"/>
      <c r="V36" s="2791"/>
      <c r="W36" s="2791"/>
      <c r="X36" s="2791"/>
      <c r="Y36" s="2791"/>
      <c r="Z36" s="2791"/>
      <c r="AA36" s="2791"/>
      <c r="AB36" s="2791"/>
      <c r="AC36" s="2791"/>
      <c r="AD36" s="2792"/>
      <c r="AE36" s="545"/>
    </row>
    <row r="37" spans="1:35" s="1099" customFormat="1" ht="15" customHeight="1">
      <c r="B37" s="1220"/>
      <c r="C37" s="2793"/>
      <c r="D37" s="2794"/>
      <c r="E37" s="2794"/>
      <c r="F37" s="2794"/>
      <c r="G37" s="2794"/>
      <c r="H37" s="2794"/>
      <c r="I37" s="2794"/>
      <c r="J37" s="2794"/>
      <c r="K37" s="2794"/>
      <c r="L37" s="2794"/>
      <c r="M37" s="2794"/>
      <c r="N37" s="2794"/>
      <c r="O37" s="2794"/>
      <c r="P37" s="2794"/>
      <c r="Q37" s="2794"/>
      <c r="R37" s="2794"/>
      <c r="S37" s="2794"/>
      <c r="T37" s="2794"/>
      <c r="U37" s="2794"/>
      <c r="V37" s="2794"/>
      <c r="W37" s="2794"/>
      <c r="X37" s="2794"/>
      <c r="Y37" s="2794"/>
      <c r="Z37" s="2794"/>
      <c r="AA37" s="2794"/>
      <c r="AB37" s="2794"/>
      <c r="AC37" s="2794"/>
      <c r="AD37" s="2795"/>
      <c r="AE37" s="545"/>
    </row>
    <row r="38" spans="1:35" s="1099" customFormat="1" ht="13.5" thickBot="1">
      <c r="B38" s="1223"/>
      <c r="C38" s="1224"/>
      <c r="D38" s="1224"/>
      <c r="E38" s="1224"/>
      <c r="F38" s="1224"/>
      <c r="G38" s="546"/>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8"/>
    </row>
    <row r="39" spans="1:35" ht="25.5" customHeight="1">
      <c r="A39" s="214"/>
      <c r="B39" s="214" t="s">
        <v>1</v>
      </c>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1264" t="s">
        <v>1249</v>
      </c>
      <c r="AE39" s="1225">
        <v>13</v>
      </c>
      <c r="AF39" s="214"/>
    </row>
    <row r="40" spans="1:35" s="1099" customFormat="1" ht="5.25" customHeight="1">
      <c r="B40" s="1221"/>
      <c r="C40" s="1221"/>
      <c r="D40" s="1221"/>
      <c r="E40" s="1221"/>
      <c r="F40" s="1221"/>
      <c r="G40" s="544"/>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row>
    <row r="41" spans="1:35" ht="15.75" thickBot="1">
      <c r="A41" s="214"/>
      <c r="B41" s="1123"/>
      <c r="C41" s="214"/>
      <c r="D41" s="214"/>
      <c r="E41" s="214"/>
      <c r="F41" s="1209" t="str">
        <f>Page3!A4</f>
        <v>MOHOKARE LOCAL MUNICIPALITY</v>
      </c>
      <c r="G41" s="214"/>
      <c r="H41" s="1209"/>
      <c r="I41" s="214"/>
      <c r="J41" s="214"/>
      <c r="K41" s="214"/>
      <c r="L41" s="214"/>
      <c r="M41" s="214"/>
      <c r="N41" s="214"/>
      <c r="O41" s="214"/>
      <c r="P41" s="214"/>
      <c r="Q41" s="214"/>
      <c r="R41" s="214"/>
      <c r="S41" s="214"/>
      <c r="T41" s="214"/>
      <c r="U41" s="214"/>
      <c r="V41" s="214"/>
      <c r="W41" s="214"/>
      <c r="X41" s="214"/>
      <c r="Y41" s="214"/>
      <c r="Z41" s="214"/>
      <c r="AA41" s="1210" t="str">
        <f>Page3!F4</f>
        <v>WSDP 2012</v>
      </c>
      <c r="AB41" s="214"/>
      <c r="AC41" s="214"/>
      <c r="AD41" s="214"/>
      <c r="AE41" s="214"/>
      <c r="AF41" s="214"/>
    </row>
    <row r="42" spans="1:35" s="595" customFormat="1" ht="15.75" thickBot="1">
      <c r="A42" s="417"/>
      <c r="B42" s="2807" t="s">
        <v>241</v>
      </c>
      <c r="C42" s="2808"/>
      <c r="D42" s="2808"/>
      <c r="E42" s="2808"/>
      <c r="F42" s="2808"/>
      <c r="G42" s="2808"/>
      <c r="H42" s="2808"/>
      <c r="I42" s="2808"/>
      <c r="J42" s="2808"/>
      <c r="K42" s="2808"/>
      <c r="L42" s="2808"/>
      <c r="M42" s="2808"/>
      <c r="N42" s="2808"/>
      <c r="O42" s="2808"/>
      <c r="P42" s="2808"/>
      <c r="Q42" s="2808"/>
      <c r="R42" s="2808"/>
      <c r="S42" s="2808"/>
      <c r="T42" s="2808"/>
      <c r="U42" s="2808"/>
      <c r="V42" s="2808"/>
      <c r="W42" s="2808"/>
      <c r="X42" s="2808"/>
      <c r="Y42" s="2808"/>
      <c r="Z42" s="2808"/>
      <c r="AA42" s="2808"/>
      <c r="AB42" s="2808"/>
      <c r="AC42" s="2808"/>
      <c r="AD42" s="2808"/>
      <c r="AE42" s="2809"/>
      <c r="AF42" s="417"/>
    </row>
    <row r="43" spans="1:35" ht="15">
      <c r="A43" s="214"/>
      <c r="B43" s="2813" t="s">
        <v>66</v>
      </c>
      <c r="C43" s="2814"/>
      <c r="D43" s="2814"/>
      <c r="E43" s="2814"/>
      <c r="F43" s="2814"/>
      <c r="G43" s="2814"/>
      <c r="H43" s="2803" t="s">
        <v>705</v>
      </c>
      <c r="I43" s="2803"/>
      <c r="J43" s="2803"/>
      <c r="K43" s="2803"/>
      <c r="L43" s="2803"/>
      <c r="M43" s="2803"/>
      <c r="N43" s="2803"/>
      <c r="O43" s="2803"/>
      <c r="P43" s="2803"/>
      <c r="Q43" s="2803"/>
      <c r="R43" s="2803"/>
      <c r="S43" s="2803"/>
      <c r="T43" s="2804" t="s">
        <v>67</v>
      </c>
      <c r="U43" s="2804"/>
      <c r="V43" s="2804"/>
      <c r="W43" s="2804"/>
      <c r="X43" s="2804"/>
      <c r="Y43" s="2804"/>
      <c r="Z43" s="2804"/>
      <c r="AA43" s="2804"/>
      <c r="AB43" s="2804"/>
      <c r="AC43" s="2804"/>
      <c r="AD43" s="2804"/>
      <c r="AE43" s="2805"/>
      <c r="AF43" s="214"/>
    </row>
    <row r="44" spans="1:35" ht="15" customHeight="1">
      <c r="A44" s="214"/>
      <c r="B44" s="2785" t="s">
        <v>1</v>
      </c>
      <c r="C44" s="2735" t="s">
        <v>914</v>
      </c>
      <c r="D44" s="2736"/>
      <c r="E44" s="2786"/>
      <c r="F44" s="2735" t="s">
        <v>915</v>
      </c>
      <c r="G44" s="2736"/>
      <c r="H44" s="2576" t="s">
        <v>119</v>
      </c>
      <c r="I44" s="2576"/>
      <c r="J44" s="2576"/>
      <c r="K44" s="2576"/>
      <c r="L44" s="2576"/>
      <c r="M44" s="2576"/>
      <c r="N44" s="2576"/>
      <c r="O44" s="2576"/>
      <c r="P44" s="2576"/>
      <c r="Q44" s="2576"/>
      <c r="R44" s="2576"/>
      <c r="S44" s="2576"/>
      <c r="T44" s="2772" t="s">
        <v>735</v>
      </c>
      <c r="U44" s="2772"/>
      <c r="V44" s="2772"/>
      <c r="W44" s="2772"/>
      <c r="X44" s="2772"/>
      <c r="Y44" s="2772"/>
      <c r="Z44" s="2772"/>
      <c r="AA44" s="2772"/>
      <c r="AB44" s="2772"/>
      <c r="AC44" s="2721" t="s">
        <v>69</v>
      </c>
      <c r="AD44" s="2721"/>
      <c r="AE44" s="2722"/>
      <c r="AF44" s="214"/>
    </row>
    <row r="45" spans="1:35" ht="12.75" customHeight="1">
      <c r="A45" s="214"/>
      <c r="B45" s="2785"/>
      <c r="C45" s="2735"/>
      <c r="D45" s="2736"/>
      <c r="E45" s="2786"/>
      <c r="F45" s="2735"/>
      <c r="G45" s="2736"/>
      <c r="H45" s="2447" t="s">
        <v>129</v>
      </c>
      <c r="I45" s="2447"/>
      <c r="J45" s="2753" t="s">
        <v>130</v>
      </c>
      <c r="K45" s="2753"/>
      <c r="L45" s="2753" t="s">
        <v>131</v>
      </c>
      <c r="M45" s="2753"/>
      <c r="N45" s="2447" t="s">
        <v>124</v>
      </c>
      <c r="O45" s="2447"/>
      <c r="P45" s="2447" t="s">
        <v>132</v>
      </c>
      <c r="Q45" s="2447"/>
      <c r="R45" s="2616" t="s">
        <v>73</v>
      </c>
      <c r="S45" s="2633" t="s">
        <v>73</v>
      </c>
      <c r="T45" s="2341" t="s">
        <v>70</v>
      </c>
      <c r="U45" s="2357" t="s">
        <v>108</v>
      </c>
      <c r="V45" s="2357"/>
      <c r="W45" s="2357"/>
      <c r="X45" s="2357"/>
      <c r="Y45" s="2739" t="s">
        <v>72</v>
      </c>
      <c r="Z45" s="2739"/>
      <c r="AA45" s="2739"/>
      <c r="AB45" s="2506" t="s">
        <v>73</v>
      </c>
      <c r="AC45" s="2341" t="s">
        <v>70</v>
      </c>
      <c r="AD45" s="2342" t="s">
        <v>74</v>
      </c>
      <c r="AE45" s="2491" t="s">
        <v>73</v>
      </c>
      <c r="AF45" s="214"/>
      <c r="AI45" s="1077"/>
    </row>
    <row r="46" spans="1:35" s="188" customFormat="1" ht="58.5" customHeight="1">
      <c r="A46" s="232"/>
      <c r="B46" s="2785"/>
      <c r="C46" s="2735"/>
      <c r="D46" s="2736"/>
      <c r="E46" s="2786"/>
      <c r="F46" s="2735"/>
      <c r="G46" s="2736"/>
      <c r="H46" s="2447"/>
      <c r="I46" s="2447"/>
      <c r="J46" s="2753"/>
      <c r="K46" s="2753"/>
      <c r="L46" s="2753"/>
      <c r="M46" s="2753"/>
      <c r="N46" s="2447"/>
      <c r="O46" s="2447"/>
      <c r="P46" s="2447"/>
      <c r="Q46" s="2447"/>
      <c r="R46" s="2616"/>
      <c r="S46" s="2633"/>
      <c r="T46" s="2341"/>
      <c r="U46" s="2419" t="s">
        <v>75</v>
      </c>
      <c r="V46" s="2419"/>
      <c r="W46" s="2419"/>
      <c r="X46" s="2419"/>
      <c r="Y46" s="1059" t="s">
        <v>364</v>
      </c>
      <c r="Z46" s="1059" t="s">
        <v>77</v>
      </c>
      <c r="AA46" s="1059" t="s">
        <v>78</v>
      </c>
      <c r="AB46" s="2506"/>
      <c r="AC46" s="2341"/>
      <c r="AD46" s="2342"/>
      <c r="AE46" s="2491"/>
      <c r="AF46" s="232"/>
    </row>
    <row r="47" spans="1:35" ht="12" customHeight="1">
      <c r="A47" s="214"/>
      <c r="B47" s="2785"/>
      <c r="C47" s="2735"/>
      <c r="D47" s="2736"/>
      <c r="E47" s="2786"/>
      <c r="F47" s="2735"/>
      <c r="G47" s="2736"/>
      <c r="H47" s="541" t="s">
        <v>127</v>
      </c>
      <c r="I47" s="542" t="s">
        <v>128</v>
      </c>
      <c r="J47" s="541" t="s">
        <v>127</v>
      </c>
      <c r="K47" s="542" t="s">
        <v>128</v>
      </c>
      <c r="L47" s="541" t="s">
        <v>127</v>
      </c>
      <c r="M47" s="542" t="s">
        <v>128</v>
      </c>
      <c r="N47" s="541" t="s">
        <v>127</v>
      </c>
      <c r="O47" s="542" t="s">
        <v>128</v>
      </c>
      <c r="P47" s="541" t="s">
        <v>127</v>
      </c>
      <c r="Q47" s="542" t="s">
        <v>128</v>
      </c>
      <c r="R47" s="2616"/>
      <c r="S47" s="2633"/>
      <c r="T47" s="2341"/>
      <c r="U47" s="1060">
        <v>1</v>
      </c>
      <c r="V47" s="1060">
        <v>3</v>
      </c>
      <c r="W47" s="1060">
        <v>5</v>
      </c>
      <c r="X47" s="1060" t="s">
        <v>79</v>
      </c>
      <c r="Y47" s="1036" t="s">
        <v>80</v>
      </c>
      <c r="Z47" s="1036" t="s">
        <v>80</v>
      </c>
      <c r="AA47" s="1036" t="s">
        <v>80</v>
      </c>
      <c r="AB47" s="2506"/>
      <c r="AC47" s="2341"/>
      <c r="AD47" s="2342"/>
      <c r="AE47" s="2491"/>
      <c r="AF47" s="214"/>
    </row>
    <row r="48" spans="1:35" ht="15" customHeight="1">
      <c r="A48" s="214"/>
      <c r="B48" s="2758" t="s">
        <v>245</v>
      </c>
      <c r="C48" s="2759"/>
      <c r="D48" s="2759"/>
      <c r="E48" s="2759"/>
      <c r="F48" s="2759"/>
      <c r="G48" s="2759"/>
      <c r="H48" s="2759"/>
      <c r="I48" s="2759"/>
      <c r="J48" s="2759"/>
      <c r="K48" s="2759"/>
      <c r="L48" s="2759"/>
      <c r="M48" s="2759"/>
      <c r="N48" s="2759"/>
      <c r="O48" s="2759"/>
      <c r="P48" s="2759"/>
      <c r="Q48" s="2759"/>
      <c r="R48" s="2759"/>
      <c r="S48" s="2759"/>
      <c r="T48" s="2759"/>
      <c r="U48" s="2759"/>
      <c r="V48" s="2759"/>
      <c r="W48" s="2759"/>
      <c r="X48" s="2759"/>
      <c r="Y48" s="2759"/>
      <c r="Z48" s="2759"/>
      <c r="AA48" s="2759"/>
      <c r="AB48" s="2759"/>
      <c r="AC48" s="2759"/>
      <c r="AD48" s="2759"/>
      <c r="AE48" s="2760"/>
      <c r="AF48" s="214"/>
    </row>
    <row r="49" spans="1:32" ht="15" customHeight="1">
      <c r="A49" s="214"/>
      <c r="B49" s="2761" t="s">
        <v>368</v>
      </c>
      <c r="C49" s="2762"/>
      <c r="D49" s="2762"/>
      <c r="E49" s="2762"/>
      <c r="F49" s="2763"/>
      <c r="G49" s="925" t="s">
        <v>960</v>
      </c>
      <c r="H49" s="1039">
        <v>1</v>
      </c>
      <c r="I49" s="1039" t="s">
        <v>1303</v>
      </c>
      <c r="J49" s="1874">
        <v>1</v>
      </c>
      <c r="K49" s="1874" t="s">
        <v>1303</v>
      </c>
      <c r="L49" s="1874">
        <v>1</v>
      </c>
      <c r="M49" s="1874" t="s">
        <v>1303</v>
      </c>
      <c r="N49" s="1039">
        <v>2</v>
      </c>
      <c r="O49" s="1039" t="s">
        <v>1305</v>
      </c>
      <c r="P49" s="1039">
        <v>2</v>
      </c>
      <c r="Q49" s="1039" t="s">
        <v>1303</v>
      </c>
      <c r="R49" s="1117">
        <v>20</v>
      </c>
      <c r="S49" s="1122">
        <v>60</v>
      </c>
      <c r="T49" s="1964" t="s">
        <v>1270</v>
      </c>
      <c r="U49" s="1964" t="s">
        <v>1270</v>
      </c>
      <c r="V49" s="1964" t="s">
        <v>1270</v>
      </c>
      <c r="W49" s="1964" t="s">
        <v>1270</v>
      </c>
      <c r="X49" s="1039"/>
      <c r="Y49" s="1964" t="s">
        <v>1270</v>
      </c>
      <c r="Z49" s="1964" t="s">
        <v>1270</v>
      </c>
      <c r="AA49" s="1964" t="s">
        <v>1270</v>
      </c>
      <c r="AB49" s="1265">
        <v>60</v>
      </c>
      <c r="AC49" s="1964" t="s">
        <v>1270</v>
      </c>
      <c r="AD49" s="1964" t="s">
        <v>1271</v>
      </c>
      <c r="AE49" s="1266">
        <v>40</v>
      </c>
      <c r="AF49" s="214"/>
    </row>
    <row r="50" spans="1:32">
      <c r="A50" s="214"/>
      <c r="B50" s="2761" t="s">
        <v>1</v>
      </c>
      <c r="C50" s="2762"/>
      <c r="D50" s="2762"/>
      <c r="E50" s="2762"/>
      <c r="F50" s="2763"/>
      <c r="G50" s="925" t="s">
        <v>961</v>
      </c>
      <c r="H50" s="1964">
        <v>1</v>
      </c>
      <c r="I50" s="1964" t="s">
        <v>1303</v>
      </c>
      <c r="J50" s="1964">
        <v>1</v>
      </c>
      <c r="K50" s="1964" t="s">
        <v>1303</v>
      </c>
      <c r="L50" s="1964">
        <v>1</v>
      </c>
      <c r="M50" s="1964" t="s">
        <v>1303</v>
      </c>
      <c r="N50" s="1964">
        <v>2</v>
      </c>
      <c r="O50" s="1964" t="s">
        <v>1305</v>
      </c>
      <c r="P50" s="1964">
        <v>2</v>
      </c>
      <c r="Q50" s="1964" t="s">
        <v>1303</v>
      </c>
      <c r="R50" s="1117">
        <v>20</v>
      </c>
      <c r="S50" s="1122">
        <v>60</v>
      </c>
      <c r="T50" s="1964" t="s">
        <v>1270</v>
      </c>
      <c r="U50" s="1964" t="s">
        <v>1270</v>
      </c>
      <c r="V50" s="1964" t="s">
        <v>1270</v>
      </c>
      <c r="W50" s="1964" t="s">
        <v>1270</v>
      </c>
      <c r="X50" s="1964"/>
      <c r="Y50" s="1964" t="s">
        <v>1270</v>
      </c>
      <c r="Z50" s="1964" t="s">
        <v>1270</v>
      </c>
      <c r="AA50" s="1964" t="s">
        <v>1270</v>
      </c>
      <c r="AB50" s="1265">
        <v>60</v>
      </c>
      <c r="AC50" s="1964" t="s">
        <v>1270</v>
      </c>
      <c r="AD50" s="1964" t="s">
        <v>1271</v>
      </c>
      <c r="AE50" s="1266">
        <v>40</v>
      </c>
      <c r="AF50" s="214"/>
    </row>
    <row r="51" spans="1:32" ht="15" customHeight="1">
      <c r="A51" s="214"/>
      <c r="B51" s="2761" t="s">
        <v>369</v>
      </c>
      <c r="C51" s="2762"/>
      <c r="D51" s="2762"/>
      <c r="E51" s="2762"/>
      <c r="F51" s="2763"/>
      <c r="G51" s="925" t="s">
        <v>960</v>
      </c>
      <c r="H51" s="1039">
        <v>2</v>
      </c>
      <c r="I51" s="1039" t="s">
        <v>1303</v>
      </c>
      <c r="J51" s="1039">
        <v>2</v>
      </c>
      <c r="K51" s="1039" t="s">
        <v>1303</v>
      </c>
      <c r="L51" s="1039">
        <v>2</v>
      </c>
      <c r="M51" s="1039" t="s">
        <v>1303</v>
      </c>
      <c r="N51" s="1039">
        <v>2</v>
      </c>
      <c r="O51" s="1039" t="s">
        <v>1305</v>
      </c>
      <c r="P51" s="1039">
        <v>2</v>
      </c>
      <c r="Q51" s="1039" t="s">
        <v>1303</v>
      </c>
      <c r="R51" s="1117">
        <v>55</v>
      </c>
      <c r="S51" s="1122">
        <v>60</v>
      </c>
      <c r="T51" s="1964" t="s">
        <v>1270</v>
      </c>
      <c r="U51" s="1964" t="s">
        <v>1270</v>
      </c>
      <c r="V51" s="1964" t="s">
        <v>1270</v>
      </c>
      <c r="W51" s="1964" t="s">
        <v>1270</v>
      </c>
      <c r="X51" s="1964"/>
      <c r="Y51" s="1964" t="s">
        <v>1270</v>
      </c>
      <c r="Z51" s="1964" t="s">
        <v>1270</v>
      </c>
      <c r="AA51" s="1964" t="s">
        <v>1270</v>
      </c>
      <c r="AB51" s="1265">
        <v>60</v>
      </c>
      <c r="AC51" s="1964" t="s">
        <v>1270</v>
      </c>
      <c r="AD51" s="1964" t="s">
        <v>1271</v>
      </c>
      <c r="AE51" s="1266">
        <v>40</v>
      </c>
      <c r="AF51" s="214"/>
    </row>
    <row r="52" spans="1:32">
      <c r="A52" s="214"/>
      <c r="B52" s="2761" t="s">
        <v>1</v>
      </c>
      <c r="C52" s="2762"/>
      <c r="D52" s="2762"/>
      <c r="E52" s="2762"/>
      <c r="F52" s="2763"/>
      <c r="G52" s="925" t="s">
        <v>961</v>
      </c>
      <c r="H52" s="1964">
        <v>2</v>
      </c>
      <c r="I52" s="1964" t="s">
        <v>1303</v>
      </c>
      <c r="J52" s="1964">
        <v>2</v>
      </c>
      <c r="K52" s="1964" t="s">
        <v>1303</v>
      </c>
      <c r="L52" s="1964">
        <v>2</v>
      </c>
      <c r="M52" s="1964" t="s">
        <v>1303</v>
      </c>
      <c r="N52" s="1964">
        <v>2</v>
      </c>
      <c r="O52" s="1964" t="s">
        <v>1305</v>
      </c>
      <c r="P52" s="1964">
        <v>2</v>
      </c>
      <c r="Q52" s="1964" t="s">
        <v>1303</v>
      </c>
      <c r="R52" s="1117">
        <v>55</v>
      </c>
      <c r="S52" s="1122">
        <v>60</v>
      </c>
      <c r="T52" s="1964" t="s">
        <v>1270</v>
      </c>
      <c r="U52" s="1964" t="s">
        <v>1270</v>
      </c>
      <c r="V52" s="1964" t="s">
        <v>1270</v>
      </c>
      <c r="W52" s="1964" t="s">
        <v>1270</v>
      </c>
      <c r="X52" s="1964"/>
      <c r="Y52" s="1964" t="s">
        <v>1270</v>
      </c>
      <c r="Z52" s="1964" t="s">
        <v>1270</v>
      </c>
      <c r="AA52" s="1964" t="s">
        <v>1270</v>
      </c>
      <c r="AB52" s="1265">
        <v>60</v>
      </c>
      <c r="AC52" s="1964" t="s">
        <v>1270</v>
      </c>
      <c r="AD52" s="1964" t="s">
        <v>1271</v>
      </c>
      <c r="AE52" s="1266">
        <v>40</v>
      </c>
      <c r="AF52" s="214"/>
    </row>
    <row r="53" spans="1:32" ht="15" customHeight="1">
      <c r="A53" s="214"/>
      <c r="B53" s="2761" t="s">
        <v>737</v>
      </c>
      <c r="C53" s="2762"/>
      <c r="D53" s="2762"/>
      <c r="E53" s="2762"/>
      <c r="F53" s="2763"/>
      <c r="G53" s="925" t="s">
        <v>960</v>
      </c>
      <c r="H53" s="1964">
        <v>1</v>
      </c>
      <c r="I53" s="1964" t="s">
        <v>1303</v>
      </c>
      <c r="J53" s="1964">
        <v>1</v>
      </c>
      <c r="K53" s="1964" t="s">
        <v>1303</v>
      </c>
      <c r="L53" s="1964">
        <v>1</v>
      </c>
      <c r="M53" s="1964" t="s">
        <v>1303</v>
      </c>
      <c r="N53" s="1964">
        <v>2</v>
      </c>
      <c r="O53" s="1964" t="s">
        <v>1305</v>
      </c>
      <c r="P53" s="1964">
        <v>2</v>
      </c>
      <c r="Q53" s="1964" t="s">
        <v>1303</v>
      </c>
      <c r="R53" s="1117">
        <v>20</v>
      </c>
      <c r="S53" s="1122">
        <v>60</v>
      </c>
      <c r="T53" s="1964" t="s">
        <v>1270</v>
      </c>
      <c r="U53" s="1964" t="s">
        <v>1270</v>
      </c>
      <c r="V53" s="1964" t="s">
        <v>1270</v>
      </c>
      <c r="W53" s="1964" t="s">
        <v>1270</v>
      </c>
      <c r="X53" s="1964"/>
      <c r="Y53" s="1964" t="s">
        <v>1270</v>
      </c>
      <c r="Z53" s="1964" t="s">
        <v>1270</v>
      </c>
      <c r="AA53" s="1964" t="s">
        <v>1270</v>
      </c>
      <c r="AB53" s="1265">
        <v>60</v>
      </c>
      <c r="AC53" s="1964" t="s">
        <v>1270</v>
      </c>
      <c r="AD53" s="1964" t="s">
        <v>1271</v>
      </c>
      <c r="AE53" s="1266">
        <v>40</v>
      </c>
      <c r="AF53" s="214"/>
    </row>
    <row r="54" spans="1:32">
      <c r="A54" s="214"/>
      <c r="B54" s="2761" t="s">
        <v>1</v>
      </c>
      <c r="C54" s="2762"/>
      <c r="D54" s="2762"/>
      <c r="E54" s="2762"/>
      <c r="F54" s="2763"/>
      <c r="G54" s="925" t="s">
        <v>961</v>
      </c>
      <c r="H54" s="1964">
        <v>1</v>
      </c>
      <c r="I54" s="1964" t="s">
        <v>1303</v>
      </c>
      <c r="J54" s="1964">
        <v>1</v>
      </c>
      <c r="K54" s="1964" t="s">
        <v>1303</v>
      </c>
      <c r="L54" s="1964">
        <v>1</v>
      </c>
      <c r="M54" s="1964" t="s">
        <v>1303</v>
      </c>
      <c r="N54" s="1964">
        <v>2</v>
      </c>
      <c r="O54" s="1964" t="s">
        <v>1305</v>
      </c>
      <c r="P54" s="1964">
        <v>2</v>
      </c>
      <c r="Q54" s="1964" t="s">
        <v>1303</v>
      </c>
      <c r="R54" s="1117">
        <v>20</v>
      </c>
      <c r="S54" s="1122">
        <v>60</v>
      </c>
      <c r="T54" s="1964" t="s">
        <v>1270</v>
      </c>
      <c r="U54" s="1964" t="s">
        <v>1270</v>
      </c>
      <c r="V54" s="1964" t="s">
        <v>1270</v>
      </c>
      <c r="W54" s="1964" t="s">
        <v>1270</v>
      </c>
      <c r="X54" s="1964"/>
      <c r="Y54" s="1964" t="s">
        <v>1270</v>
      </c>
      <c r="Z54" s="1964" t="s">
        <v>1270</v>
      </c>
      <c r="AA54" s="1964" t="s">
        <v>1270</v>
      </c>
      <c r="AB54" s="1265">
        <v>60</v>
      </c>
      <c r="AC54" s="1964" t="s">
        <v>1270</v>
      </c>
      <c r="AD54" s="1964" t="s">
        <v>1271</v>
      </c>
      <c r="AE54" s="1266">
        <v>40</v>
      </c>
      <c r="AF54" s="214"/>
    </row>
    <row r="55" spans="1:32" ht="15" customHeight="1">
      <c r="A55" s="214"/>
      <c r="B55" s="2761" t="s">
        <v>745</v>
      </c>
      <c r="C55" s="2762"/>
      <c r="D55" s="2762"/>
      <c r="E55" s="2762"/>
      <c r="F55" s="2763"/>
      <c r="G55" s="925" t="s">
        <v>960</v>
      </c>
      <c r="H55" s="1964">
        <v>1</v>
      </c>
      <c r="I55" s="1964" t="s">
        <v>1303</v>
      </c>
      <c r="J55" s="1964">
        <v>1</v>
      </c>
      <c r="K55" s="1964" t="s">
        <v>1303</v>
      </c>
      <c r="L55" s="1964">
        <v>1</v>
      </c>
      <c r="M55" s="1964" t="s">
        <v>1303</v>
      </c>
      <c r="N55" s="1964">
        <v>2</v>
      </c>
      <c r="O55" s="1964" t="s">
        <v>1305</v>
      </c>
      <c r="P55" s="1964">
        <v>2</v>
      </c>
      <c r="Q55" s="1964" t="s">
        <v>1303</v>
      </c>
      <c r="R55" s="1117">
        <v>20</v>
      </c>
      <c r="S55" s="1122">
        <v>60</v>
      </c>
      <c r="T55" s="1964" t="s">
        <v>1270</v>
      </c>
      <c r="U55" s="1964" t="s">
        <v>1270</v>
      </c>
      <c r="V55" s="1964" t="s">
        <v>1270</v>
      </c>
      <c r="W55" s="1964" t="s">
        <v>1270</v>
      </c>
      <c r="X55" s="1964"/>
      <c r="Y55" s="1964" t="s">
        <v>1270</v>
      </c>
      <c r="Z55" s="1964" t="s">
        <v>1270</v>
      </c>
      <c r="AA55" s="1964" t="s">
        <v>1270</v>
      </c>
      <c r="AB55" s="1265">
        <v>60</v>
      </c>
      <c r="AC55" s="1964" t="s">
        <v>1270</v>
      </c>
      <c r="AD55" s="1964" t="s">
        <v>1271</v>
      </c>
      <c r="AE55" s="1266">
        <v>40</v>
      </c>
      <c r="AF55" s="214"/>
    </row>
    <row r="56" spans="1:32">
      <c r="A56" s="214"/>
      <c r="B56" s="2761" t="s">
        <v>1</v>
      </c>
      <c r="C56" s="2762"/>
      <c r="D56" s="2762"/>
      <c r="E56" s="2762"/>
      <c r="F56" s="2763"/>
      <c r="G56" s="925" t="s">
        <v>961</v>
      </c>
      <c r="H56" s="1964">
        <v>1</v>
      </c>
      <c r="I56" s="1964" t="s">
        <v>1303</v>
      </c>
      <c r="J56" s="1964">
        <v>1</v>
      </c>
      <c r="K56" s="1964" t="s">
        <v>1303</v>
      </c>
      <c r="L56" s="1964">
        <v>1</v>
      </c>
      <c r="M56" s="1964" t="s">
        <v>1303</v>
      </c>
      <c r="N56" s="1964">
        <v>2</v>
      </c>
      <c r="O56" s="1964" t="s">
        <v>1305</v>
      </c>
      <c r="P56" s="1964">
        <v>2</v>
      </c>
      <c r="Q56" s="1964" t="s">
        <v>1303</v>
      </c>
      <c r="R56" s="1117">
        <v>20</v>
      </c>
      <c r="S56" s="1122">
        <v>60</v>
      </c>
      <c r="T56" s="1964" t="s">
        <v>1270</v>
      </c>
      <c r="U56" s="1964" t="s">
        <v>1270</v>
      </c>
      <c r="V56" s="1964" t="s">
        <v>1270</v>
      </c>
      <c r="W56" s="1964" t="s">
        <v>1270</v>
      </c>
      <c r="X56" s="1964"/>
      <c r="Y56" s="1964" t="s">
        <v>1270</v>
      </c>
      <c r="Z56" s="1964" t="s">
        <v>1270</v>
      </c>
      <c r="AA56" s="1964" t="s">
        <v>1270</v>
      </c>
      <c r="AB56" s="1265">
        <v>60</v>
      </c>
      <c r="AC56" s="1964" t="s">
        <v>1270</v>
      </c>
      <c r="AD56" s="1964" t="s">
        <v>1271</v>
      </c>
      <c r="AE56" s="1266">
        <v>40</v>
      </c>
      <c r="AF56" s="214"/>
    </row>
    <row r="57" spans="1:32" ht="15" customHeight="1">
      <c r="A57" s="214"/>
      <c r="B57" s="2761" t="s">
        <v>710</v>
      </c>
      <c r="C57" s="2762"/>
      <c r="D57" s="2762"/>
      <c r="E57" s="2762"/>
      <c r="F57" s="2763"/>
      <c r="G57" s="925" t="s">
        <v>960</v>
      </c>
      <c r="H57" s="1964">
        <v>1</v>
      </c>
      <c r="I57" s="1964" t="s">
        <v>1303</v>
      </c>
      <c r="J57" s="1964">
        <v>1</v>
      </c>
      <c r="K57" s="1964" t="s">
        <v>1303</v>
      </c>
      <c r="L57" s="1964">
        <v>1</v>
      </c>
      <c r="M57" s="1964" t="s">
        <v>1303</v>
      </c>
      <c r="N57" s="1964">
        <v>2</v>
      </c>
      <c r="O57" s="1964" t="s">
        <v>1305</v>
      </c>
      <c r="P57" s="1964">
        <v>2</v>
      </c>
      <c r="Q57" s="1964" t="s">
        <v>1303</v>
      </c>
      <c r="R57" s="1117">
        <v>20</v>
      </c>
      <c r="S57" s="1122">
        <v>60</v>
      </c>
      <c r="T57" s="1964" t="s">
        <v>1270</v>
      </c>
      <c r="U57" s="1964" t="s">
        <v>1270</v>
      </c>
      <c r="V57" s="1964" t="s">
        <v>1270</v>
      </c>
      <c r="W57" s="1964" t="s">
        <v>1270</v>
      </c>
      <c r="X57" s="1964"/>
      <c r="Y57" s="1964" t="s">
        <v>1270</v>
      </c>
      <c r="Z57" s="1964" t="s">
        <v>1270</v>
      </c>
      <c r="AA57" s="1964" t="s">
        <v>1270</v>
      </c>
      <c r="AB57" s="1265">
        <v>60</v>
      </c>
      <c r="AC57" s="1964" t="s">
        <v>1270</v>
      </c>
      <c r="AD57" s="1964" t="s">
        <v>1271</v>
      </c>
      <c r="AE57" s="1266">
        <v>40</v>
      </c>
      <c r="AF57" s="214"/>
    </row>
    <row r="58" spans="1:32">
      <c r="A58" s="214"/>
      <c r="B58" s="2761" t="s">
        <v>1</v>
      </c>
      <c r="C58" s="2762"/>
      <c r="D58" s="2762"/>
      <c r="E58" s="2762"/>
      <c r="F58" s="2763"/>
      <c r="G58" s="925" t="s">
        <v>961</v>
      </c>
      <c r="H58" s="1964">
        <v>1</v>
      </c>
      <c r="I58" s="1964" t="s">
        <v>1303</v>
      </c>
      <c r="J58" s="1964">
        <v>1</v>
      </c>
      <c r="K58" s="1964" t="s">
        <v>1303</v>
      </c>
      <c r="L58" s="1964">
        <v>1</v>
      </c>
      <c r="M58" s="1964" t="s">
        <v>1303</v>
      </c>
      <c r="N58" s="1964">
        <v>2</v>
      </c>
      <c r="O58" s="1964" t="s">
        <v>1305</v>
      </c>
      <c r="P58" s="1964">
        <v>2</v>
      </c>
      <c r="Q58" s="1964" t="s">
        <v>1303</v>
      </c>
      <c r="R58" s="1117">
        <v>20</v>
      </c>
      <c r="S58" s="1122">
        <v>60</v>
      </c>
      <c r="T58" s="1964" t="s">
        <v>1270</v>
      </c>
      <c r="U58" s="1964" t="s">
        <v>1270</v>
      </c>
      <c r="V58" s="1964" t="s">
        <v>1270</v>
      </c>
      <c r="W58" s="1964" t="s">
        <v>1270</v>
      </c>
      <c r="X58" s="1964"/>
      <c r="Y58" s="1964" t="s">
        <v>1270</v>
      </c>
      <c r="Z58" s="1964" t="s">
        <v>1270</v>
      </c>
      <c r="AA58" s="1964" t="s">
        <v>1270</v>
      </c>
      <c r="AB58" s="1265">
        <v>60</v>
      </c>
      <c r="AC58" s="1964" t="s">
        <v>1270</v>
      </c>
      <c r="AD58" s="1964" t="s">
        <v>1271</v>
      </c>
      <c r="AE58" s="1266">
        <v>40</v>
      </c>
      <c r="AF58" s="214"/>
    </row>
    <row r="59" spans="1:32" ht="15" customHeight="1">
      <c r="A59" s="214"/>
      <c r="B59" s="2761" t="s">
        <v>711</v>
      </c>
      <c r="C59" s="2762"/>
      <c r="D59" s="2762"/>
      <c r="E59" s="2762"/>
      <c r="F59" s="2763"/>
      <c r="G59" s="925" t="s">
        <v>960</v>
      </c>
      <c r="H59" s="1964">
        <v>1</v>
      </c>
      <c r="I59" s="1964" t="s">
        <v>1303</v>
      </c>
      <c r="J59" s="1964">
        <v>1</v>
      </c>
      <c r="K59" s="1964" t="s">
        <v>1303</v>
      </c>
      <c r="L59" s="1964">
        <v>1</v>
      </c>
      <c r="M59" s="1964" t="s">
        <v>1303</v>
      </c>
      <c r="N59" s="1964">
        <v>2</v>
      </c>
      <c r="O59" s="1964" t="s">
        <v>1305</v>
      </c>
      <c r="P59" s="1964">
        <v>2</v>
      </c>
      <c r="Q59" s="1964" t="s">
        <v>1303</v>
      </c>
      <c r="R59" s="1117">
        <v>20</v>
      </c>
      <c r="S59" s="1122">
        <v>60</v>
      </c>
      <c r="T59" s="1964" t="s">
        <v>1270</v>
      </c>
      <c r="U59" s="1964" t="s">
        <v>1270</v>
      </c>
      <c r="V59" s="1964" t="s">
        <v>1270</v>
      </c>
      <c r="W59" s="1964" t="s">
        <v>1270</v>
      </c>
      <c r="X59" s="1964"/>
      <c r="Y59" s="1964" t="s">
        <v>1270</v>
      </c>
      <c r="Z59" s="1964" t="s">
        <v>1270</v>
      </c>
      <c r="AA59" s="1964" t="s">
        <v>1270</v>
      </c>
      <c r="AB59" s="1265">
        <v>60</v>
      </c>
      <c r="AC59" s="1964" t="s">
        <v>1270</v>
      </c>
      <c r="AD59" s="1964" t="s">
        <v>1271</v>
      </c>
      <c r="AE59" s="1266">
        <v>40</v>
      </c>
      <c r="AF59" s="214"/>
    </row>
    <row r="60" spans="1:32">
      <c r="A60" s="214"/>
      <c r="B60" s="2761" t="s">
        <v>1</v>
      </c>
      <c r="C60" s="2762"/>
      <c r="D60" s="2762"/>
      <c r="E60" s="2762"/>
      <c r="F60" s="2763"/>
      <c r="G60" s="925" t="s">
        <v>961</v>
      </c>
      <c r="H60" s="1964">
        <v>1</v>
      </c>
      <c r="I60" s="1964" t="s">
        <v>1303</v>
      </c>
      <c r="J60" s="1964">
        <v>1</v>
      </c>
      <c r="K60" s="1964" t="s">
        <v>1303</v>
      </c>
      <c r="L60" s="1964">
        <v>1</v>
      </c>
      <c r="M60" s="1964" t="s">
        <v>1303</v>
      </c>
      <c r="N60" s="1964">
        <v>2</v>
      </c>
      <c r="O60" s="1964" t="s">
        <v>1305</v>
      </c>
      <c r="P60" s="1964">
        <v>2</v>
      </c>
      <c r="Q60" s="1964" t="s">
        <v>1303</v>
      </c>
      <c r="R60" s="1117">
        <v>20</v>
      </c>
      <c r="S60" s="1122">
        <v>60</v>
      </c>
      <c r="T60" s="1964" t="s">
        <v>1270</v>
      </c>
      <c r="U60" s="1964" t="s">
        <v>1270</v>
      </c>
      <c r="V60" s="1964" t="s">
        <v>1270</v>
      </c>
      <c r="W60" s="1964" t="s">
        <v>1270</v>
      </c>
      <c r="X60" s="1964"/>
      <c r="Y60" s="1964" t="s">
        <v>1270</v>
      </c>
      <c r="Z60" s="1964" t="s">
        <v>1270</v>
      </c>
      <c r="AA60" s="1964" t="s">
        <v>1270</v>
      </c>
      <c r="AB60" s="1265">
        <v>60</v>
      </c>
      <c r="AC60" s="1964" t="s">
        <v>1270</v>
      </c>
      <c r="AD60" s="1964" t="s">
        <v>1271</v>
      </c>
      <c r="AE60" s="1266">
        <v>40</v>
      </c>
      <c r="AF60" s="214"/>
    </row>
    <row r="61" spans="1:32" ht="15" customHeight="1">
      <c r="A61" s="214"/>
      <c r="B61" s="2761" t="s">
        <v>712</v>
      </c>
      <c r="C61" s="2762"/>
      <c r="D61" s="2762"/>
      <c r="E61" s="2762"/>
      <c r="F61" s="2763"/>
      <c r="G61" s="925" t="s">
        <v>960</v>
      </c>
      <c r="H61" s="1964">
        <v>1</v>
      </c>
      <c r="I61" s="1964" t="s">
        <v>1303</v>
      </c>
      <c r="J61" s="1964">
        <v>1</v>
      </c>
      <c r="K61" s="1964" t="s">
        <v>1303</v>
      </c>
      <c r="L61" s="1964">
        <v>1</v>
      </c>
      <c r="M61" s="1964" t="s">
        <v>1303</v>
      </c>
      <c r="N61" s="1964">
        <v>2</v>
      </c>
      <c r="O61" s="1964" t="s">
        <v>1305</v>
      </c>
      <c r="P61" s="1964">
        <v>2</v>
      </c>
      <c r="Q61" s="1964" t="s">
        <v>1303</v>
      </c>
      <c r="R61" s="1117">
        <v>20</v>
      </c>
      <c r="S61" s="1122">
        <v>60</v>
      </c>
      <c r="T61" s="1964" t="s">
        <v>1270</v>
      </c>
      <c r="U61" s="1964" t="s">
        <v>1270</v>
      </c>
      <c r="V61" s="1964" t="s">
        <v>1270</v>
      </c>
      <c r="W61" s="1964" t="s">
        <v>1270</v>
      </c>
      <c r="X61" s="1964"/>
      <c r="Y61" s="1964" t="s">
        <v>1270</v>
      </c>
      <c r="Z61" s="1964" t="s">
        <v>1270</v>
      </c>
      <c r="AA61" s="1964" t="s">
        <v>1270</v>
      </c>
      <c r="AB61" s="1265">
        <v>60</v>
      </c>
      <c r="AC61" s="1964" t="s">
        <v>1270</v>
      </c>
      <c r="AD61" s="1964" t="s">
        <v>1271</v>
      </c>
      <c r="AE61" s="1266">
        <v>40</v>
      </c>
      <c r="AF61" s="214"/>
    </row>
    <row r="62" spans="1:32">
      <c r="A62" s="214"/>
      <c r="B62" s="2761" t="s">
        <v>1</v>
      </c>
      <c r="C62" s="2762"/>
      <c r="D62" s="2762"/>
      <c r="E62" s="2762"/>
      <c r="F62" s="2763"/>
      <c r="G62" s="925" t="s">
        <v>961</v>
      </c>
      <c r="H62" s="1964">
        <v>1</v>
      </c>
      <c r="I62" s="1964" t="s">
        <v>1303</v>
      </c>
      <c r="J62" s="1964">
        <v>1</v>
      </c>
      <c r="K62" s="1964" t="s">
        <v>1303</v>
      </c>
      <c r="L62" s="1964">
        <v>1</v>
      </c>
      <c r="M62" s="1964" t="s">
        <v>1303</v>
      </c>
      <c r="N62" s="1964">
        <v>2</v>
      </c>
      <c r="O62" s="1964" t="s">
        <v>1305</v>
      </c>
      <c r="P62" s="1964">
        <v>2</v>
      </c>
      <c r="Q62" s="1964" t="s">
        <v>1303</v>
      </c>
      <c r="R62" s="1117">
        <v>20</v>
      </c>
      <c r="S62" s="1122">
        <v>60</v>
      </c>
      <c r="T62" s="1964" t="s">
        <v>1270</v>
      </c>
      <c r="U62" s="1964" t="s">
        <v>1270</v>
      </c>
      <c r="V62" s="1964" t="s">
        <v>1270</v>
      </c>
      <c r="W62" s="1964" t="s">
        <v>1270</v>
      </c>
      <c r="X62" s="1964"/>
      <c r="Y62" s="1964" t="s">
        <v>1270</v>
      </c>
      <c r="Z62" s="1964" t="s">
        <v>1270</v>
      </c>
      <c r="AA62" s="1964" t="s">
        <v>1270</v>
      </c>
      <c r="AB62" s="1265">
        <v>60</v>
      </c>
      <c r="AC62" s="1964" t="s">
        <v>1270</v>
      </c>
      <c r="AD62" s="1964" t="s">
        <v>1271</v>
      </c>
      <c r="AE62" s="1266">
        <v>40</v>
      </c>
      <c r="AF62" s="214"/>
    </row>
    <row r="63" spans="1:32" ht="15" customHeight="1">
      <c r="A63" s="214"/>
      <c r="B63" s="2761" t="s">
        <v>713</v>
      </c>
      <c r="C63" s="2762"/>
      <c r="D63" s="2762"/>
      <c r="E63" s="2762"/>
      <c r="F63" s="2763"/>
      <c r="G63" s="925" t="s">
        <v>960</v>
      </c>
      <c r="H63" s="1964">
        <v>1</v>
      </c>
      <c r="I63" s="1964" t="s">
        <v>1303</v>
      </c>
      <c r="J63" s="1964">
        <v>1</v>
      </c>
      <c r="K63" s="1964" t="s">
        <v>1303</v>
      </c>
      <c r="L63" s="1964">
        <v>1</v>
      </c>
      <c r="M63" s="1964" t="s">
        <v>1303</v>
      </c>
      <c r="N63" s="1964">
        <v>2</v>
      </c>
      <c r="O63" s="1964" t="s">
        <v>1305</v>
      </c>
      <c r="P63" s="1964">
        <v>2</v>
      </c>
      <c r="Q63" s="1964" t="s">
        <v>1303</v>
      </c>
      <c r="R63" s="1117">
        <v>20</v>
      </c>
      <c r="S63" s="1122">
        <v>60</v>
      </c>
      <c r="T63" s="1964" t="s">
        <v>1270</v>
      </c>
      <c r="U63" s="1964" t="s">
        <v>1270</v>
      </c>
      <c r="V63" s="1964" t="s">
        <v>1270</v>
      </c>
      <c r="W63" s="1964" t="s">
        <v>1270</v>
      </c>
      <c r="X63" s="1964"/>
      <c r="Y63" s="1964" t="s">
        <v>1270</v>
      </c>
      <c r="Z63" s="1964" t="s">
        <v>1270</v>
      </c>
      <c r="AA63" s="1964" t="s">
        <v>1270</v>
      </c>
      <c r="AB63" s="1265">
        <v>60</v>
      </c>
      <c r="AC63" s="1964" t="s">
        <v>1270</v>
      </c>
      <c r="AD63" s="1964" t="s">
        <v>1271</v>
      </c>
      <c r="AE63" s="1266">
        <v>40</v>
      </c>
      <c r="AF63" s="214"/>
    </row>
    <row r="64" spans="1:32">
      <c r="A64" s="214"/>
      <c r="B64" s="2761" t="s">
        <v>1</v>
      </c>
      <c r="C64" s="2762"/>
      <c r="D64" s="2762"/>
      <c r="E64" s="2762"/>
      <c r="F64" s="2763"/>
      <c r="G64" s="925" t="s">
        <v>961</v>
      </c>
      <c r="H64" s="1964">
        <v>1</v>
      </c>
      <c r="I64" s="1964" t="s">
        <v>1303</v>
      </c>
      <c r="J64" s="1964">
        <v>1</v>
      </c>
      <c r="K64" s="1964" t="s">
        <v>1303</v>
      </c>
      <c r="L64" s="1964">
        <v>1</v>
      </c>
      <c r="M64" s="1964" t="s">
        <v>1303</v>
      </c>
      <c r="N64" s="1964">
        <v>2</v>
      </c>
      <c r="O64" s="1964" t="s">
        <v>1305</v>
      </c>
      <c r="P64" s="1964">
        <v>2</v>
      </c>
      <c r="Q64" s="1964" t="s">
        <v>1303</v>
      </c>
      <c r="R64" s="1117">
        <v>20</v>
      </c>
      <c r="S64" s="1122">
        <v>60</v>
      </c>
      <c r="T64" s="1964" t="s">
        <v>1270</v>
      </c>
      <c r="U64" s="1964" t="s">
        <v>1270</v>
      </c>
      <c r="V64" s="1964" t="s">
        <v>1270</v>
      </c>
      <c r="W64" s="1964" t="s">
        <v>1270</v>
      </c>
      <c r="X64" s="1964"/>
      <c r="Y64" s="1964" t="s">
        <v>1270</v>
      </c>
      <c r="Z64" s="1964" t="s">
        <v>1270</v>
      </c>
      <c r="AA64" s="1964" t="s">
        <v>1270</v>
      </c>
      <c r="AB64" s="1265">
        <v>60</v>
      </c>
      <c r="AC64" s="1964" t="s">
        <v>1270</v>
      </c>
      <c r="AD64" s="1964" t="s">
        <v>1271</v>
      </c>
      <c r="AE64" s="1266">
        <v>40</v>
      </c>
      <c r="AF64" s="214"/>
    </row>
    <row r="65" spans="1:32">
      <c r="A65" s="214"/>
      <c r="B65" s="2725" t="s">
        <v>1087</v>
      </c>
      <c r="C65" s="2726"/>
      <c r="D65" s="2726"/>
      <c r="E65" s="2726"/>
      <c r="F65" s="2726"/>
      <c r="G65" s="2726"/>
      <c r="H65" s="2726"/>
      <c r="I65" s="2726"/>
      <c r="J65" s="2726"/>
      <c r="K65" s="2726"/>
      <c r="L65" s="2726"/>
      <c r="M65" s="2726"/>
      <c r="N65" s="2726"/>
      <c r="O65" s="2726"/>
      <c r="P65" s="2726"/>
      <c r="Q65" s="2726"/>
      <c r="R65" s="1218">
        <f>SUM(R49:R64)/16/100</f>
        <v>0.24374999999999999</v>
      </c>
      <c r="S65" s="1218">
        <f>SUM(S49:S64)/16/100</f>
        <v>0.6</v>
      </c>
      <c r="T65" s="2727"/>
      <c r="U65" s="2727"/>
      <c r="V65" s="2727"/>
      <c r="W65" s="2727"/>
      <c r="X65" s="2727"/>
      <c r="Y65" s="2727"/>
      <c r="Z65" s="2727"/>
      <c r="AA65" s="2727"/>
      <c r="AB65" s="1218">
        <f>SUM(AB49:AB64)/16/100</f>
        <v>0.6</v>
      </c>
      <c r="AC65" s="2727"/>
      <c r="AD65" s="2727"/>
      <c r="AE65" s="1219">
        <f>SUM(AE49:AF64)/16/100</f>
        <v>0.4</v>
      </c>
      <c r="AF65" s="214"/>
    </row>
    <row r="66" spans="1:32">
      <c r="A66" s="214"/>
      <c r="B66" s="1226"/>
      <c r="C66" s="1227"/>
      <c r="D66" s="1227"/>
      <c r="E66" s="1227"/>
      <c r="F66" s="1227"/>
      <c r="G66" s="544"/>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545"/>
      <c r="AF66" s="214"/>
    </row>
    <row r="67" spans="1:32" ht="15" customHeight="1">
      <c r="A67" s="214"/>
      <c r="B67" s="1222" t="s">
        <v>963</v>
      </c>
      <c r="C67" s="2787"/>
      <c r="D67" s="2788"/>
      <c r="E67" s="2788"/>
      <c r="F67" s="2788"/>
      <c r="G67" s="2788"/>
      <c r="H67" s="2788"/>
      <c r="I67" s="2788"/>
      <c r="J67" s="2788"/>
      <c r="K67" s="2788"/>
      <c r="L67" s="2788"/>
      <c r="M67" s="2788"/>
      <c r="N67" s="2788"/>
      <c r="O67" s="2788"/>
      <c r="P67" s="2788"/>
      <c r="Q67" s="2788"/>
      <c r="R67" s="2788"/>
      <c r="S67" s="2788"/>
      <c r="T67" s="2788"/>
      <c r="U67" s="2788"/>
      <c r="V67" s="2788"/>
      <c r="W67" s="2788"/>
      <c r="X67" s="2788"/>
      <c r="Y67" s="2788"/>
      <c r="Z67" s="2788"/>
      <c r="AA67" s="2788"/>
      <c r="AB67" s="2788"/>
      <c r="AC67" s="2788"/>
      <c r="AD67" s="2789"/>
      <c r="AE67" s="545"/>
      <c r="AF67" s="214"/>
    </row>
    <row r="68" spans="1:32" ht="15" customHeight="1">
      <c r="A68" s="214"/>
      <c r="B68" s="1220"/>
      <c r="C68" s="2790"/>
      <c r="D68" s="2791"/>
      <c r="E68" s="2791"/>
      <c r="F68" s="2791"/>
      <c r="G68" s="2791"/>
      <c r="H68" s="2791"/>
      <c r="I68" s="2791"/>
      <c r="J68" s="2791"/>
      <c r="K68" s="2791"/>
      <c r="L68" s="2791"/>
      <c r="M68" s="2791"/>
      <c r="N68" s="2791"/>
      <c r="O68" s="2791"/>
      <c r="P68" s="2791"/>
      <c r="Q68" s="2791"/>
      <c r="R68" s="2791"/>
      <c r="S68" s="2791"/>
      <c r="T68" s="2791"/>
      <c r="U68" s="2791"/>
      <c r="V68" s="2791"/>
      <c r="W68" s="2791"/>
      <c r="X68" s="2791"/>
      <c r="Y68" s="2791"/>
      <c r="Z68" s="2791"/>
      <c r="AA68" s="2791"/>
      <c r="AB68" s="2791"/>
      <c r="AC68" s="2791"/>
      <c r="AD68" s="2792"/>
      <c r="AE68" s="545"/>
      <c r="AF68" s="214"/>
    </row>
    <row r="69" spans="1:32" ht="15" customHeight="1">
      <c r="A69" s="214"/>
      <c r="B69" s="1220"/>
      <c r="C69" s="2790"/>
      <c r="D69" s="2791"/>
      <c r="E69" s="2791"/>
      <c r="F69" s="2791"/>
      <c r="G69" s="2791"/>
      <c r="H69" s="2791"/>
      <c r="I69" s="2791"/>
      <c r="J69" s="2791"/>
      <c r="K69" s="2791"/>
      <c r="L69" s="2791"/>
      <c r="M69" s="2791"/>
      <c r="N69" s="2791"/>
      <c r="O69" s="2791"/>
      <c r="P69" s="2791"/>
      <c r="Q69" s="2791"/>
      <c r="R69" s="2791"/>
      <c r="S69" s="2791"/>
      <c r="T69" s="2791"/>
      <c r="U69" s="2791"/>
      <c r="V69" s="2791"/>
      <c r="W69" s="2791"/>
      <c r="X69" s="2791"/>
      <c r="Y69" s="2791"/>
      <c r="Z69" s="2791"/>
      <c r="AA69" s="2791"/>
      <c r="AB69" s="2791"/>
      <c r="AC69" s="2791"/>
      <c r="AD69" s="2792"/>
      <c r="AE69" s="545"/>
      <c r="AF69" s="214"/>
    </row>
    <row r="70" spans="1:32" ht="15" customHeight="1">
      <c r="A70" s="214"/>
      <c r="B70" s="1220"/>
      <c r="C70" s="2790"/>
      <c r="D70" s="2791"/>
      <c r="E70" s="2791"/>
      <c r="F70" s="2791"/>
      <c r="G70" s="2791"/>
      <c r="H70" s="2791"/>
      <c r="I70" s="2791"/>
      <c r="J70" s="2791"/>
      <c r="K70" s="2791"/>
      <c r="L70" s="2791"/>
      <c r="M70" s="2791"/>
      <c r="N70" s="2791"/>
      <c r="O70" s="2791"/>
      <c r="P70" s="2791"/>
      <c r="Q70" s="2791"/>
      <c r="R70" s="2791"/>
      <c r="S70" s="2791"/>
      <c r="T70" s="2791"/>
      <c r="U70" s="2791"/>
      <c r="V70" s="2791"/>
      <c r="W70" s="2791"/>
      <c r="X70" s="2791"/>
      <c r="Y70" s="2791"/>
      <c r="Z70" s="2791"/>
      <c r="AA70" s="2791"/>
      <c r="AB70" s="2791"/>
      <c r="AC70" s="2791"/>
      <c r="AD70" s="2792"/>
      <c r="AE70" s="545"/>
      <c r="AF70" s="214"/>
    </row>
    <row r="71" spans="1:32" ht="15" customHeight="1">
      <c r="A71" s="214"/>
      <c r="B71" s="1220"/>
      <c r="C71" s="2790"/>
      <c r="D71" s="2791"/>
      <c r="E71" s="2791"/>
      <c r="F71" s="2791"/>
      <c r="G71" s="2791"/>
      <c r="H71" s="2791"/>
      <c r="I71" s="2791"/>
      <c r="J71" s="2791"/>
      <c r="K71" s="2791"/>
      <c r="L71" s="2791"/>
      <c r="M71" s="2791"/>
      <c r="N71" s="2791"/>
      <c r="O71" s="2791"/>
      <c r="P71" s="2791"/>
      <c r="Q71" s="2791"/>
      <c r="R71" s="2791"/>
      <c r="S71" s="2791"/>
      <c r="T71" s="2791"/>
      <c r="U71" s="2791"/>
      <c r="V71" s="2791"/>
      <c r="W71" s="2791"/>
      <c r="X71" s="2791"/>
      <c r="Y71" s="2791"/>
      <c r="Z71" s="2791"/>
      <c r="AA71" s="2791"/>
      <c r="AB71" s="2791"/>
      <c r="AC71" s="2791"/>
      <c r="AD71" s="2792"/>
      <c r="AE71" s="545"/>
      <c r="AF71" s="214"/>
    </row>
    <row r="72" spans="1:32" ht="15" customHeight="1">
      <c r="A72" s="214"/>
      <c r="B72" s="1220"/>
      <c r="C72" s="2790"/>
      <c r="D72" s="2791"/>
      <c r="E72" s="2791"/>
      <c r="F72" s="2791"/>
      <c r="G72" s="2791"/>
      <c r="H72" s="2791"/>
      <c r="I72" s="2791"/>
      <c r="J72" s="2791"/>
      <c r="K72" s="2791"/>
      <c r="L72" s="2791"/>
      <c r="M72" s="2791"/>
      <c r="N72" s="2791"/>
      <c r="O72" s="2791"/>
      <c r="P72" s="2791"/>
      <c r="Q72" s="2791"/>
      <c r="R72" s="2791"/>
      <c r="S72" s="2791"/>
      <c r="T72" s="2791"/>
      <c r="U72" s="2791"/>
      <c r="V72" s="2791"/>
      <c r="W72" s="2791"/>
      <c r="X72" s="2791"/>
      <c r="Y72" s="2791"/>
      <c r="Z72" s="2791"/>
      <c r="AA72" s="2791"/>
      <c r="AB72" s="2791"/>
      <c r="AC72" s="2791"/>
      <c r="AD72" s="2792"/>
      <c r="AE72" s="545"/>
      <c r="AF72" s="214"/>
    </row>
    <row r="73" spans="1:32" ht="15" customHeight="1">
      <c r="A73" s="214"/>
      <c r="B73" s="1220"/>
      <c r="C73" s="2790"/>
      <c r="D73" s="2791"/>
      <c r="E73" s="2791"/>
      <c r="F73" s="2791"/>
      <c r="G73" s="2791"/>
      <c r="H73" s="2791"/>
      <c r="I73" s="2791"/>
      <c r="J73" s="2791"/>
      <c r="K73" s="2791"/>
      <c r="L73" s="2791"/>
      <c r="M73" s="2791"/>
      <c r="N73" s="2791"/>
      <c r="O73" s="2791"/>
      <c r="P73" s="2791"/>
      <c r="Q73" s="2791"/>
      <c r="R73" s="2791"/>
      <c r="S73" s="2791"/>
      <c r="T73" s="2791"/>
      <c r="U73" s="2791"/>
      <c r="V73" s="2791"/>
      <c r="W73" s="2791"/>
      <c r="X73" s="2791"/>
      <c r="Y73" s="2791"/>
      <c r="Z73" s="2791"/>
      <c r="AA73" s="2791"/>
      <c r="AB73" s="2791"/>
      <c r="AC73" s="2791"/>
      <c r="AD73" s="2792"/>
      <c r="AE73" s="545"/>
      <c r="AF73" s="214"/>
    </row>
    <row r="74" spans="1:32" ht="15" customHeight="1">
      <c r="A74" s="214"/>
      <c r="B74" s="1220"/>
      <c r="C74" s="2790"/>
      <c r="D74" s="2791"/>
      <c r="E74" s="2791"/>
      <c r="F74" s="2791"/>
      <c r="G74" s="2791"/>
      <c r="H74" s="2791"/>
      <c r="I74" s="2791"/>
      <c r="J74" s="2791"/>
      <c r="K74" s="2791"/>
      <c r="L74" s="2791"/>
      <c r="M74" s="2791"/>
      <c r="N74" s="2791"/>
      <c r="O74" s="2791"/>
      <c r="P74" s="2791"/>
      <c r="Q74" s="2791"/>
      <c r="R74" s="2791"/>
      <c r="S74" s="2791"/>
      <c r="T74" s="2791"/>
      <c r="U74" s="2791"/>
      <c r="V74" s="2791"/>
      <c r="W74" s="2791"/>
      <c r="X74" s="2791"/>
      <c r="Y74" s="2791"/>
      <c r="Z74" s="2791"/>
      <c r="AA74" s="2791"/>
      <c r="AB74" s="2791"/>
      <c r="AC74" s="2791"/>
      <c r="AD74" s="2792"/>
      <c r="AE74" s="545"/>
      <c r="AF74" s="214"/>
    </row>
    <row r="75" spans="1:32" ht="15" customHeight="1">
      <c r="A75" s="214"/>
      <c r="B75" s="1220"/>
      <c r="C75" s="2790"/>
      <c r="D75" s="2791"/>
      <c r="E75" s="2791"/>
      <c r="F75" s="2791"/>
      <c r="G75" s="2791"/>
      <c r="H75" s="2791"/>
      <c r="I75" s="2791"/>
      <c r="J75" s="2791"/>
      <c r="K75" s="2791"/>
      <c r="L75" s="2791"/>
      <c r="M75" s="2791"/>
      <c r="N75" s="2791"/>
      <c r="O75" s="2791"/>
      <c r="P75" s="2791"/>
      <c r="Q75" s="2791"/>
      <c r="R75" s="2791"/>
      <c r="S75" s="2791"/>
      <c r="T75" s="2791"/>
      <c r="U75" s="2791"/>
      <c r="V75" s="2791"/>
      <c r="W75" s="2791"/>
      <c r="X75" s="2791"/>
      <c r="Y75" s="2791"/>
      <c r="Z75" s="2791"/>
      <c r="AA75" s="2791"/>
      <c r="AB75" s="2791"/>
      <c r="AC75" s="2791"/>
      <c r="AD75" s="2792"/>
      <c r="AE75" s="545"/>
      <c r="AF75" s="214"/>
    </row>
    <row r="76" spans="1:32" ht="15" customHeight="1">
      <c r="A76" s="214"/>
      <c r="B76" s="1226"/>
      <c r="C76" s="2790"/>
      <c r="D76" s="2791"/>
      <c r="E76" s="2791"/>
      <c r="F76" s="2791"/>
      <c r="G76" s="2791"/>
      <c r="H76" s="2791"/>
      <c r="I76" s="2791"/>
      <c r="J76" s="2791"/>
      <c r="K76" s="2791"/>
      <c r="L76" s="2791"/>
      <c r="M76" s="2791"/>
      <c r="N76" s="2791"/>
      <c r="O76" s="2791"/>
      <c r="P76" s="2791"/>
      <c r="Q76" s="2791"/>
      <c r="R76" s="2791"/>
      <c r="S76" s="2791"/>
      <c r="T76" s="2791"/>
      <c r="U76" s="2791"/>
      <c r="V76" s="2791"/>
      <c r="W76" s="2791"/>
      <c r="X76" s="2791"/>
      <c r="Y76" s="2791"/>
      <c r="Z76" s="2791"/>
      <c r="AA76" s="2791"/>
      <c r="AB76" s="2791"/>
      <c r="AC76" s="2791"/>
      <c r="AD76" s="2792"/>
      <c r="AE76" s="545"/>
      <c r="AF76" s="214"/>
    </row>
    <row r="77" spans="1:32" ht="15" customHeight="1">
      <c r="A77" s="214"/>
      <c r="B77" s="1226"/>
      <c r="C77" s="2790"/>
      <c r="D77" s="2791"/>
      <c r="E77" s="2791"/>
      <c r="F77" s="2791"/>
      <c r="G77" s="2791"/>
      <c r="H77" s="2791"/>
      <c r="I77" s="2791"/>
      <c r="J77" s="2791"/>
      <c r="K77" s="2791"/>
      <c r="L77" s="2791"/>
      <c r="M77" s="2791"/>
      <c r="N77" s="2791"/>
      <c r="O77" s="2791"/>
      <c r="P77" s="2791"/>
      <c r="Q77" s="2791"/>
      <c r="R77" s="2791"/>
      <c r="S77" s="2791"/>
      <c r="T77" s="2791"/>
      <c r="U77" s="2791"/>
      <c r="V77" s="2791"/>
      <c r="W77" s="2791"/>
      <c r="X77" s="2791"/>
      <c r="Y77" s="2791"/>
      <c r="Z77" s="2791"/>
      <c r="AA77" s="2791"/>
      <c r="AB77" s="2791"/>
      <c r="AC77" s="2791"/>
      <c r="AD77" s="2792"/>
      <c r="AE77" s="545"/>
      <c r="AF77" s="214"/>
    </row>
    <row r="78" spans="1:32" ht="15" customHeight="1">
      <c r="A78" s="214"/>
      <c r="B78" s="1226"/>
      <c r="C78" s="2793"/>
      <c r="D78" s="2794"/>
      <c r="E78" s="2794"/>
      <c r="F78" s="2794"/>
      <c r="G78" s="2794"/>
      <c r="H78" s="2794"/>
      <c r="I78" s="2794"/>
      <c r="J78" s="2794"/>
      <c r="K78" s="2794"/>
      <c r="L78" s="2794"/>
      <c r="M78" s="2794"/>
      <c r="N78" s="2794"/>
      <c r="O78" s="2794"/>
      <c r="P78" s="2794"/>
      <c r="Q78" s="2794"/>
      <c r="R78" s="2794"/>
      <c r="S78" s="2794"/>
      <c r="T78" s="2794"/>
      <c r="U78" s="2794"/>
      <c r="V78" s="2794"/>
      <c r="W78" s="2794"/>
      <c r="X78" s="2794"/>
      <c r="Y78" s="2794"/>
      <c r="Z78" s="2794"/>
      <c r="AA78" s="2794"/>
      <c r="AB78" s="2794"/>
      <c r="AC78" s="2794"/>
      <c r="AD78" s="2795"/>
      <c r="AE78" s="545"/>
      <c r="AF78" s="214"/>
    </row>
    <row r="79" spans="1:32" ht="15" thickBot="1">
      <c r="A79" s="214"/>
      <c r="B79" s="1228"/>
      <c r="C79" s="1229"/>
      <c r="D79" s="1229"/>
      <c r="E79" s="1229"/>
      <c r="F79" s="1229"/>
      <c r="G79" s="546"/>
      <c r="H79" s="547"/>
      <c r="I79" s="547"/>
      <c r="J79" s="547"/>
      <c r="K79" s="547"/>
      <c r="L79" s="547"/>
      <c r="M79" s="547"/>
      <c r="N79" s="547"/>
      <c r="O79" s="547"/>
      <c r="P79" s="547"/>
      <c r="Q79" s="547"/>
      <c r="R79" s="547"/>
      <c r="S79" s="547"/>
      <c r="T79" s="547"/>
      <c r="U79" s="547"/>
      <c r="V79" s="547"/>
      <c r="W79" s="547"/>
      <c r="X79" s="547"/>
      <c r="Y79" s="547"/>
      <c r="Z79" s="547"/>
      <c r="AA79" s="547"/>
      <c r="AB79" s="547"/>
      <c r="AC79" s="547"/>
      <c r="AD79" s="547"/>
      <c r="AE79" s="548"/>
      <c r="AF79" s="214"/>
    </row>
    <row r="80" spans="1:32" ht="25.5" customHeight="1">
      <c r="A80" s="214"/>
      <c r="B80" s="214" t="s">
        <v>1</v>
      </c>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1264" t="s">
        <v>1249</v>
      </c>
      <c r="AE80" s="1225">
        <v>14</v>
      </c>
      <c r="AF80" s="214"/>
    </row>
    <row r="81" spans="1:32" s="1088" customFormat="1" ht="3" customHeight="1">
      <c r="AD81" s="1230"/>
      <c r="AE81" s="1231"/>
    </row>
    <row r="82" spans="1:32" ht="15.75" thickBot="1">
      <c r="A82" s="214"/>
      <c r="B82" s="1123" t="str">
        <f>Page3!A4</f>
        <v>MOHOKARE LOCAL MUNICIPALITY</v>
      </c>
      <c r="C82" s="214"/>
      <c r="D82" s="214"/>
      <c r="E82" s="214"/>
      <c r="F82" s="214"/>
      <c r="G82" s="214"/>
      <c r="H82" s="1209"/>
      <c r="I82" s="214"/>
      <c r="J82" s="214"/>
      <c r="K82" s="214"/>
      <c r="L82" s="214"/>
      <c r="M82" s="214"/>
      <c r="N82" s="214"/>
      <c r="O82" s="214"/>
      <c r="P82" s="214"/>
      <c r="Q82" s="214"/>
      <c r="R82" s="214"/>
      <c r="S82" s="214"/>
      <c r="T82" s="214"/>
      <c r="U82" s="214"/>
      <c r="V82" s="214"/>
      <c r="W82" s="214"/>
      <c r="X82" s="214"/>
      <c r="Y82" s="214"/>
      <c r="Z82" s="214"/>
      <c r="AA82" s="1210" t="str">
        <f>Page3!F4</f>
        <v>WSDP 2012</v>
      </c>
      <c r="AB82" s="214"/>
      <c r="AC82" s="214"/>
      <c r="AD82" s="214"/>
      <c r="AE82" s="214"/>
      <c r="AF82" s="214"/>
    </row>
    <row r="83" spans="1:32" s="595" customFormat="1" ht="15">
      <c r="A83" s="417"/>
      <c r="B83" s="2754" t="s">
        <v>241</v>
      </c>
      <c r="C83" s="2755"/>
      <c r="D83" s="2755"/>
      <c r="E83" s="2755"/>
      <c r="F83" s="2755"/>
      <c r="G83" s="2755"/>
      <c r="H83" s="2755"/>
      <c r="I83" s="2755"/>
      <c r="J83" s="2755"/>
      <c r="K83" s="2755"/>
      <c r="L83" s="2755"/>
      <c r="M83" s="2755"/>
      <c r="N83" s="2755"/>
      <c r="O83" s="2755"/>
      <c r="P83" s="2755"/>
      <c r="Q83" s="2755"/>
      <c r="R83" s="2755"/>
      <c r="S83" s="2755"/>
      <c r="T83" s="2755"/>
      <c r="U83" s="2755"/>
      <c r="V83" s="2755"/>
      <c r="W83" s="2755"/>
      <c r="X83" s="2755"/>
      <c r="Y83" s="2755"/>
      <c r="Z83" s="2755"/>
      <c r="AA83" s="2755"/>
      <c r="AB83" s="2755"/>
      <c r="AC83" s="2755"/>
      <c r="AD83" s="2755"/>
      <c r="AE83" s="2756"/>
      <c r="AF83" s="417"/>
    </row>
    <row r="84" spans="1:32" ht="15">
      <c r="A84" s="214"/>
      <c r="B84" s="2810" t="s">
        <v>66</v>
      </c>
      <c r="C84" s="2811"/>
      <c r="D84" s="2811"/>
      <c r="E84" s="2811"/>
      <c r="F84" s="2811"/>
      <c r="G84" s="2811"/>
      <c r="H84" s="2812" t="s">
        <v>705</v>
      </c>
      <c r="I84" s="2812"/>
      <c r="J84" s="2812"/>
      <c r="K84" s="2812"/>
      <c r="L84" s="2812"/>
      <c r="M84" s="2812"/>
      <c r="N84" s="2812"/>
      <c r="O84" s="2812"/>
      <c r="P84" s="2812"/>
      <c r="Q84" s="2812"/>
      <c r="R84" s="2812"/>
      <c r="S84" s="2812"/>
      <c r="T84" s="2827" t="s">
        <v>67</v>
      </c>
      <c r="U84" s="2827"/>
      <c r="V84" s="2827"/>
      <c r="W84" s="2827"/>
      <c r="X84" s="2827"/>
      <c r="Y84" s="2827"/>
      <c r="Z84" s="2827"/>
      <c r="AA84" s="2827"/>
      <c r="AB84" s="2827"/>
      <c r="AC84" s="2827"/>
      <c r="AD84" s="2827"/>
      <c r="AE84" s="2828"/>
      <c r="AF84" s="214"/>
    </row>
    <row r="85" spans="1:32" ht="15" customHeight="1">
      <c r="A85" s="214"/>
      <c r="B85" s="2785" t="s">
        <v>1</v>
      </c>
      <c r="C85" s="2735" t="s">
        <v>914</v>
      </c>
      <c r="D85" s="2736"/>
      <c r="E85" s="2786"/>
      <c r="F85" s="2735" t="s">
        <v>915</v>
      </c>
      <c r="G85" s="2736"/>
      <c r="H85" s="2576" t="s">
        <v>119</v>
      </c>
      <c r="I85" s="2576"/>
      <c r="J85" s="2576"/>
      <c r="K85" s="2576"/>
      <c r="L85" s="2576"/>
      <c r="M85" s="2576"/>
      <c r="N85" s="2576"/>
      <c r="O85" s="2576"/>
      <c r="P85" s="2576"/>
      <c r="Q85" s="2576"/>
      <c r="R85" s="2576"/>
      <c r="S85" s="2576"/>
      <c r="T85" s="2772" t="s">
        <v>735</v>
      </c>
      <c r="U85" s="2772"/>
      <c r="V85" s="2772"/>
      <c r="W85" s="2772"/>
      <c r="X85" s="2772"/>
      <c r="Y85" s="2772"/>
      <c r="Z85" s="2772"/>
      <c r="AA85" s="2772"/>
      <c r="AB85" s="2772"/>
      <c r="AC85" s="2721" t="s">
        <v>69</v>
      </c>
      <c r="AD85" s="2721"/>
      <c r="AE85" s="2722"/>
      <c r="AF85" s="214"/>
    </row>
    <row r="86" spans="1:32" ht="15" customHeight="1">
      <c r="A86" s="214"/>
      <c r="B86" s="2785"/>
      <c r="C86" s="2735"/>
      <c r="D86" s="2736"/>
      <c r="E86" s="2786"/>
      <c r="F86" s="2735"/>
      <c r="G86" s="2736"/>
      <c r="H86" s="2447" t="s">
        <v>125</v>
      </c>
      <c r="I86" s="2447"/>
      <c r="J86" s="2447" t="s">
        <v>133</v>
      </c>
      <c r="K86" s="2447"/>
      <c r="L86" s="2447" t="s">
        <v>134</v>
      </c>
      <c r="M86" s="2447"/>
      <c r="N86" s="2447" t="s">
        <v>135</v>
      </c>
      <c r="O86" s="2447"/>
      <c r="P86" s="2447" t="s">
        <v>136</v>
      </c>
      <c r="Q86" s="2447"/>
      <c r="R86" s="2616" t="s">
        <v>73</v>
      </c>
      <c r="S86" s="2633" t="s">
        <v>73</v>
      </c>
      <c r="T86" s="2341" t="s">
        <v>70</v>
      </c>
      <c r="U86" s="2357" t="s">
        <v>108</v>
      </c>
      <c r="V86" s="2357"/>
      <c r="W86" s="2357"/>
      <c r="X86" s="2357"/>
      <c r="Y86" s="2739" t="s">
        <v>72</v>
      </c>
      <c r="Z86" s="2739"/>
      <c r="AA86" s="2739"/>
      <c r="AB86" s="2506" t="s">
        <v>73</v>
      </c>
      <c r="AC86" s="2341" t="s">
        <v>70</v>
      </c>
      <c r="AD86" s="2342" t="s">
        <v>74</v>
      </c>
      <c r="AE86" s="2491" t="s">
        <v>73</v>
      </c>
      <c r="AF86" s="214"/>
    </row>
    <row r="87" spans="1:32" ht="80.25" customHeight="1">
      <c r="A87" s="214"/>
      <c r="B87" s="2785"/>
      <c r="C87" s="2735"/>
      <c r="D87" s="2736"/>
      <c r="E87" s="2786"/>
      <c r="F87" s="2735"/>
      <c r="G87" s="2736"/>
      <c r="H87" s="2447"/>
      <c r="I87" s="2447"/>
      <c r="J87" s="2447"/>
      <c r="K87" s="2447"/>
      <c r="L87" s="2447"/>
      <c r="M87" s="2447"/>
      <c r="N87" s="2447"/>
      <c r="O87" s="2447"/>
      <c r="P87" s="2447"/>
      <c r="Q87" s="2447"/>
      <c r="R87" s="2616"/>
      <c r="S87" s="2633"/>
      <c r="T87" s="2341"/>
      <c r="U87" s="2419" t="s">
        <v>75</v>
      </c>
      <c r="V87" s="2419"/>
      <c r="W87" s="2419"/>
      <c r="X87" s="2419"/>
      <c r="Y87" s="1059" t="s">
        <v>364</v>
      </c>
      <c r="Z87" s="1059" t="s">
        <v>77</v>
      </c>
      <c r="AA87" s="1059" t="s">
        <v>78</v>
      </c>
      <c r="AB87" s="2506"/>
      <c r="AC87" s="2341"/>
      <c r="AD87" s="2342"/>
      <c r="AE87" s="2491"/>
      <c r="AF87" s="214"/>
    </row>
    <row r="88" spans="1:32">
      <c r="A88" s="214"/>
      <c r="B88" s="2785"/>
      <c r="C88" s="2735"/>
      <c r="D88" s="2736"/>
      <c r="E88" s="2786"/>
      <c r="F88" s="2735"/>
      <c r="G88" s="2736"/>
      <c r="H88" s="2447"/>
      <c r="I88" s="2447"/>
      <c r="J88" s="2447"/>
      <c r="K88" s="2447"/>
      <c r="L88" s="2447"/>
      <c r="M88" s="2447"/>
      <c r="N88" s="2447"/>
      <c r="O88" s="2447"/>
      <c r="P88" s="2447"/>
      <c r="Q88" s="2447"/>
      <c r="R88" s="2616"/>
      <c r="S88" s="2633"/>
      <c r="T88" s="2341"/>
      <c r="U88" s="1060">
        <v>1</v>
      </c>
      <c r="V88" s="1060">
        <v>3</v>
      </c>
      <c r="W88" s="1060">
        <v>5</v>
      </c>
      <c r="X88" s="1060" t="s">
        <v>79</v>
      </c>
      <c r="Y88" s="1036" t="s">
        <v>80</v>
      </c>
      <c r="Z88" s="1036" t="s">
        <v>80</v>
      </c>
      <c r="AA88" s="1036" t="s">
        <v>80</v>
      </c>
      <c r="AB88" s="2506"/>
      <c r="AC88" s="2341"/>
      <c r="AD88" s="2342"/>
      <c r="AE88" s="2491"/>
      <c r="AF88" s="214"/>
    </row>
    <row r="89" spans="1:32" ht="15" customHeight="1">
      <c r="A89" s="214"/>
      <c r="B89" s="2782" t="s">
        <v>208</v>
      </c>
      <c r="C89" s="2783"/>
      <c r="D89" s="2783"/>
      <c r="E89" s="2783"/>
      <c r="F89" s="2783"/>
      <c r="G89" s="2784"/>
      <c r="H89" s="541" t="s">
        <v>127</v>
      </c>
      <c r="I89" s="542" t="s">
        <v>128</v>
      </c>
      <c r="J89" s="541" t="s">
        <v>127</v>
      </c>
      <c r="K89" s="542" t="s">
        <v>128</v>
      </c>
      <c r="L89" s="541" t="s">
        <v>127</v>
      </c>
      <c r="M89" s="542" t="s">
        <v>128</v>
      </c>
      <c r="N89" s="541" t="s">
        <v>127</v>
      </c>
      <c r="O89" s="542" t="s">
        <v>128</v>
      </c>
      <c r="P89" s="541" t="s">
        <v>127</v>
      </c>
      <c r="Q89" s="542" t="s">
        <v>128</v>
      </c>
      <c r="R89" s="2616"/>
      <c r="S89" s="2633"/>
      <c r="T89" s="1232"/>
      <c r="U89" s="1060"/>
      <c r="V89" s="1060"/>
      <c r="W89" s="1060"/>
      <c r="X89" s="1060"/>
      <c r="Y89" s="1036"/>
      <c r="Z89" s="1036"/>
      <c r="AA89" s="1036"/>
      <c r="AB89" s="2506"/>
      <c r="AC89" s="1232"/>
      <c r="AD89" s="265"/>
      <c r="AE89" s="2491"/>
      <c r="AF89" s="214"/>
    </row>
    <row r="90" spans="1:32">
      <c r="A90" s="214"/>
      <c r="B90" s="2751" t="s">
        <v>37</v>
      </c>
      <c r="C90" s="2752"/>
      <c r="D90" s="2752"/>
      <c r="E90" s="2752"/>
      <c r="F90" s="2752"/>
      <c r="G90" s="2752"/>
      <c r="H90" s="1037"/>
      <c r="I90" s="1037"/>
      <c r="J90" s="1037"/>
      <c r="K90" s="1037"/>
      <c r="L90" s="1037"/>
      <c r="M90" s="1037"/>
      <c r="N90" s="1037"/>
      <c r="O90" s="1037"/>
      <c r="P90" s="1037"/>
      <c r="Q90" s="1037"/>
      <c r="R90" s="1037" t="s">
        <v>302</v>
      </c>
      <c r="S90" s="1037" t="s">
        <v>302</v>
      </c>
      <c r="T90" s="2619" t="s">
        <v>660</v>
      </c>
      <c r="U90" s="2619"/>
      <c r="V90" s="2619"/>
      <c r="W90" s="2619"/>
      <c r="X90" s="2619"/>
      <c r="Y90" s="2619"/>
      <c r="Z90" s="2619"/>
      <c r="AA90" s="2619"/>
      <c r="AB90" s="1037" t="s">
        <v>302</v>
      </c>
      <c r="AC90" s="2619" t="s">
        <v>661</v>
      </c>
      <c r="AD90" s="2619"/>
      <c r="AE90" s="1052" t="s">
        <v>302</v>
      </c>
      <c r="AF90" s="214"/>
    </row>
    <row r="91" spans="1:32">
      <c r="A91" s="214"/>
      <c r="B91" s="2728" t="s">
        <v>498</v>
      </c>
      <c r="C91" s="2729"/>
      <c r="D91" s="2729"/>
      <c r="E91" s="2729"/>
      <c r="F91" s="2729"/>
      <c r="G91" s="2729"/>
      <c r="H91" s="2729"/>
      <c r="I91" s="2729"/>
      <c r="J91" s="2729"/>
      <c r="K91" s="2729"/>
      <c r="L91" s="2729"/>
      <c r="M91" s="2729"/>
      <c r="N91" s="2729"/>
      <c r="O91" s="2729"/>
      <c r="P91" s="2729"/>
      <c r="Q91" s="2729"/>
      <c r="R91" s="2729"/>
      <c r="S91" s="2729"/>
      <c r="T91" s="2729"/>
      <c r="U91" s="2729"/>
      <c r="V91" s="2729"/>
      <c r="W91" s="2729"/>
      <c r="X91" s="2729"/>
      <c r="Y91" s="2729"/>
      <c r="Z91" s="2729"/>
      <c r="AA91" s="2729"/>
      <c r="AB91" s="2729"/>
      <c r="AC91" s="2729"/>
      <c r="AD91" s="2729"/>
      <c r="AE91" s="2730"/>
      <c r="AF91" s="214"/>
    </row>
    <row r="92" spans="1:32" ht="15" customHeight="1">
      <c r="A92" s="214"/>
      <c r="B92" s="2802" t="s">
        <v>399</v>
      </c>
      <c r="C92" s="2796"/>
      <c r="D92" s="2796"/>
      <c r="E92" s="2796"/>
      <c r="F92" s="2796"/>
      <c r="G92" s="925" t="s">
        <v>960</v>
      </c>
      <c r="H92" s="1039">
        <v>2</v>
      </c>
      <c r="I92" s="1039" t="s">
        <v>1303</v>
      </c>
      <c r="J92" s="1039">
        <v>1</v>
      </c>
      <c r="K92" s="1039" t="s">
        <v>1303</v>
      </c>
      <c r="L92" s="1039">
        <v>2</v>
      </c>
      <c r="M92" s="1039" t="s">
        <v>1303</v>
      </c>
      <c r="N92" s="1039">
        <v>1</v>
      </c>
      <c r="O92" s="1039" t="s">
        <v>1303</v>
      </c>
      <c r="P92" s="1039">
        <v>1</v>
      </c>
      <c r="Q92" s="1039" t="s">
        <v>1303</v>
      </c>
      <c r="R92" s="1117">
        <v>50</v>
      </c>
      <c r="S92" s="1122">
        <v>60</v>
      </c>
      <c r="T92" s="1964" t="s">
        <v>1270</v>
      </c>
      <c r="U92" s="1964" t="s">
        <v>1270</v>
      </c>
      <c r="V92" s="1964" t="s">
        <v>1270</v>
      </c>
      <c r="W92" s="1964" t="s">
        <v>1270</v>
      </c>
      <c r="X92" s="1964"/>
      <c r="Y92" s="1964" t="s">
        <v>1270</v>
      </c>
      <c r="Z92" s="1964" t="s">
        <v>1270</v>
      </c>
      <c r="AA92" s="1964" t="s">
        <v>1270</v>
      </c>
      <c r="AB92" s="1265">
        <v>60</v>
      </c>
      <c r="AC92" s="1964" t="s">
        <v>1270</v>
      </c>
      <c r="AD92" s="1964" t="s">
        <v>1271</v>
      </c>
      <c r="AE92" s="543">
        <v>40</v>
      </c>
      <c r="AF92" s="214"/>
    </row>
    <row r="93" spans="1:32">
      <c r="A93" s="214"/>
      <c r="B93" s="2761" t="s">
        <v>1</v>
      </c>
      <c r="C93" s="2762"/>
      <c r="D93" s="2762"/>
      <c r="E93" s="2762"/>
      <c r="F93" s="2763"/>
      <c r="G93" s="925" t="s">
        <v>961</v>
      </c>
      <c r="H93" s="1039">
        <v>1</v>
      </c>
      <c r="I93" s="1039" t="s">
        <v>1303</v>
      </c>
      <c r="J93" s="1039">
        <v>1</v>
      </c>
      <c r="K93" s="1039" t="s">
        <v>1303</v>
      </c>
      <c r="L93" s="1039">
        <v>2</v>
      </c>
      <c r="M93" s="1039" t="s">
        <v>1303</v>
      </c>
      <c r="N93" s="1039">
        <v>1</v>
      </c>
      <c r="O93" s="1039" t="s">
        <v>1303</v>
      </c>
      <c r="P93" s="1039">
        <v>1</v>
      </c>
      <c r="Q93" s="1039" t="s">
        <v>1303</v>
      </c>
      <c r="R93" s="1117">
        <v>40</v>
      </c>
      <c r="S93" s="1122">
        <v>60</v>
      </c>
      <c r="T93" s="1964" t="s">
        <v>1270</v>
      </c>
      <c r="U93" s="1964" t="s">
        <v>1270</v>
      </c>
      <c r="V93" s="1964" t="s">
        <v>1270</v>
      </c>
      <c r="W93" s="1964" t="s">
        <v>1270</v>
      </c>
      <c r="X93" s="1964"/>
      <c r="Y93" s="1964" t="s">
        <v>1270</v>
      </c>
      <c r="Z93" s="1964" t="s">
        <v>1270</v>
      </c>
      <c r="AA93" s="1964" t="s">
        <v>1270</v>
      </c>
      <c r="AB93" s="1265">
        <v>60</v>
      </c>
      <c r="AC93" s="1964" t="s">
        <v>1270</v>
      </c>
      <c r="AD93" s="1964" t="s">
        <v>1271</v>
      </c>
      <c r="AE93" s="543">
        <v>40</v>
      </c>
      <c r="AF93" s="214"/>
    </row>
    <row r="94" spans="1:32" ht="15" customHeight="1">
      <c r="A94" s="214"/>
      <c r="B94" s="2802" t="s">
        <v>400</v>
      </c>
      <c r="C94" s="2796"/>
      <c r="D94" s="2796"/>
      <c r="E94" s="2796"/>
      <c r="F94" s="2796"/>
      <c r="G94" s="925" t="s">
        <v>960</v>
      </c>
      <c r="H94" s="1975">
        <v>2</v>
      </c>
      <c r="I94" s="1975" t="s">
        <v>1303</v>
      </c>
      <c r="J94" s="1975">
        <v>1</v>
      </c>
      <c r="K94" s="1975" t="s">
        <v>1303</v>
      </c>
      <c r="L94" s="1975">
        <v>2</v>
      </c>
      <c r="M94" s="1975" t="s">
        <v>1303</v>
      </c>
      <c r="N94" s="1975">
        <v>1</v>
      </c>
      <c r="O94" s="1975" t="s">
        <v>1303</v>
      </c>
      <c r="P94" s="1975">
        <v>1</v>
      </c>
      <c r="Q94" s="1975" t="s">
        <v>1303</v>
      </c>
      <c r="R94" s="1117">
        <v>50</v>
      </c>
      <c r="S94" s="1122">
        <v>60</v>
      </c>
      <c r="T94" s="1964" t="s">
        <v>1270</v>
      </c>
      <c r="U94" s="1964" t="s">
        <v>1270</v>
      </c>
      <c r="V94" s="1964" t="s">
        <v>1270</v>
      </c>
      <c r="W94" s="1964" t="s">
        <v>1270</v>
      </c>
      <c r="X94" s="1964"/>
      <c r="Y94" s="1964" t="s">
        <v>1270</v>
      </c>
      <c r="Z94" s="1964" t="s">
        <v>1270</v>
      </c>
      <c r="AA94" s="1964" t="s">
        <v>1270</v>
      </c>
      <c r="AB94" s="1265">
        <v>60</v>
      </c>
      <c r="AC94" s="1964" t="s">
        <v>1270</v>
      </c>
      <c r="AD94" s="1964" t="s">
        <v>1271</v>
      </c>
      <c r="AE94" s="543">
        <v>40</v>
      </c>
      <c r="AF94" s="214"/>
    </row>
    <row r="95" spans="1:32">
      <c r="A95" s="214"/>
      <c r="B95" s="2761" t="s">
        <v>1</v>
      </c>
      <c r="C95" s="2762"/>
      <c r="D95" s="2762"/>
      <c r="E95" s="2762"/>
      <c r="F95" s="2763"/>
      <c r="G95" s="925" t="s">
        <v>961</v>
      </c>
      <c r="H95" s="1975">
        <v>1</v>
      </c>
      <c r="I95" s="1975" t="s">
        <v>1303</v>
      </c>
      <c r="J95" s="1975">
        <v>1</v>
      </c>
      <c r="K95" s="1975" t="s">
        <v>1303</v>
      </c>
      <c r="L95" s="1975">
        <v>2</v>
      </c>
      <c r="M95" s="1975" t="s">
        <v>1303</v>
      </c>
      <c r="N95" s="1975">
        <v>1</v>
      </c>
      <c r="O95" s="1975" t="s">
        <v>1303</v>
      </c>
      <c r="P95" s="1975">
        <v>1</v>
      </c>
      <c r="Q95" s="1975" t="s">
        <v>1303</v>
      </c>
      <c r="R95" s="1117">
        <v>40</v>
      </c>
      <c r="S95" s="1122">
        <v>60</v>
      </c>
      <c r="T95" s="1964" t="s">
        <v>1270</v>
      </c>
      <c r="U95" s="1964" t="s">
        <v>1270</v>
      </c>
      <c r="V95" s="1964" t="s">
        <v>1270</v>
      </c>
      <c r="W95" s="1964" t="s">
        <v>1270</v>
      </c>
      <c r="X95" s="1964"/>
      <c r="Y95" s="1964" t="s">
        <v>1270</v>
      </c>
      <c r="Z95" s="1964" t="s">
        <v>1270</v>
      </c>
      <c r="AA95" s="1964" t="s">
        <v>1270</v>
      </c>
      <c r="AB95" s="1265">
        <v>60</v>
      </c>
      <c r="AC95" s="1964" t="s">
        <v>1270</v>
      </c>
      <c r="AD95" s="1964" t="s">
        <v>1271</v>
      </c>
      <c r="AE95" s="543">
        <v>40</v>
      </c>
      <c r="AF95" s="214"/>
    </row>
    <row r="96" spans="1:32" ht="15" customHeight="1">
      <c r="A96" s="214"/>
      <c r="B96" s="2802" t="s">
        <v>744</v>
      </c>
      <c r="C96" s="2796"/>
      <c r="D96" s="2796"/>
      <c r="E96" s="2796"/>
      <c r="F96" s="2796"/>
      <c r="G96" s="925" t="s">
        <v>960</v>
      </c>
      <c r="H96" s="1975">
        <v>2</v>
      </c>
      <c r="I96" s="1975" t="s">
        <v>1303</v>
      </c>
      <c r="J96" s="1975">
        <v>1</v>
      </c>
      <c r="K96" s="1975" t="s">
        <v>1303</v>
      </c>
      <c r="L96" s="1975">
        <v>2</v>
      </c>
      <c r="M96" s="1975" t="s">
        <v>1303</v>
      </c>
      <c r="N96" s="1975">
        <v>1</v>
      </c>
      <c r="O96" s="1975" t="s">
        <v>1303</v>
      </c>
      <c r="P96" s="1975">
        <v>1</v>
      </c>
      <c r="Q96" s="1975" t="s">
        <v>1303</v>
      </c>
      <c r="R96" s="1117">
        <v>50</v>
      </c>
      <c r="S96" s="1122">
        <v>60</v>
      </c>
      <c r="T96" s="1964" t="s">
        <v>1270</v>
      </c>
      <c r="U96" s="1964" t="s">
        <v>1270</v>
      </c>
      <c r="V96" s="1964" t="s">
        <v>1270</v>
      </c>
      <c r="W96" s="1964" t="s">
        <v>1270</v>
      </c>
      <c r="X96" s="1964"/>
      <c r="Y96" s="1964" t="s">
        <v>1270</v>
      </c>
      <c r="Z96" s="1964" t="s">
        <v>1270</v>
      </c>
      <c r="AA96" s="1964" t="s">
        <v>1270</v>
      </c>
      <c r="AB96" s="1265">
        <v>60</v>
      </c>
      <c r="AC96" s="1964" t="s">
        <v>1270</v>
      </c>
      <c r="AD96" s="1964" t="s">
        <v>1271</v>
      </c>
      <c r="AE96" s="543">
        <v>40</v>
      </c>
      <c r="AF96" s="214"/>
    </row>
    <row r="97" spans="1:32">
      <c r="A97" s="214"/>
      <c r="B97" s="2761" t="s">
        <v>1</v>
      </c>
      <c r="C97" s="2762"/>
      <c r="D97" s="2762"/>
      <c r="E97" s="2762"/>
      <c r="F97" s="2763"/>
      <c r="G97" s="925" t="s">
        <v>961</v>
      </c>
      <c r="H97" s="1975">
        <v>1</v>
      </c>
      <c r="I97" s="1975" t="s">
        <v>1303</v>
      </c>
      <c r="J97" s="1975">
        <v>1</v>
      </c>
      <c r="K97" s="1975" t="s">
        <v>1303</v>
      </c>
      <c r="L97" s="1975">
        <v>2</v>
      </c>
      <c r="M97" s="1975" t="s">
        <v>1303</v>
      </c>
      <c r="N97" s="1975">
        <v>1</v>
      </c>
      <c r="O97" s="1975" t="s">
        <v>1303</v>
      </c>
      <c r="P97" s="1975">
        <v>1</v>
      </c>
      <c r="Q97" s="1975" t="s">
        <v>1303</v>
      </c>
      <c r="R97" s="1117">
        <v>40</v>
      </c>
      <c r="S97" s="1122">
        <v>60</v>
      </c>
      <c r="T97" s="1964" t="s">
        <v>1270</v>
      </c>
      <c r="U97" s="1964" t="s">
        <v>1270</v>
      </c>
      <c r="V97" s="1964" t="s">
        <v>1270</v>
      </c>
      <c r="W97" s="1964" t="s">
        <v>1270</v>
      </c>
      <c r="X97" s="1964"/>
      <c r="Y97" s="1964" t="s">
        <v>1270</v>
      </c>
      <c r="Z97" s="1964" t="s">
        <v>1270</v>
      </c>
      <c r="AA97" s="1964" t="s">
        <v>1270</v>
      </c>
      <c r="AB97" s="1265">
        <v>60</v>
      </c>
      <c r="AC97" s="1964" t="s">
        <v>1270</v>
      </c>
      <c r="AD97" s="1964" t="s">
        <v>1271</v>
      </c>
      <c r="AE97" s="543">
        <v>40</v>
      </c>
      <c r="AF97" s="214"/>
    </row>
    <row r="98" spans="1:32" ht="15" customHeight="1">
      <c r="A98" s="214"/>
      <c r="B98" s="2802" t="s">
        <v>743</v>
      </c>
      <c r="C98" s="2796"/>
      <c r="D98" s="2796"/>
      <c r="E98" s="2796"/>
      <c r="F98" s="2796"/>
      <c r="G98" s="925" t="s">
        <v>960</v>
      </c>
      <c r="H98" s="1975">
        <v>2</v>
      </c>
      <c r="I98" s="1975" t="s">
        <v>1303</v>
      </c>
      <c r="J98" s="1975">
        <v>1</v>
      </c>
      <c r="K98" s="1975" t="s">
        <v>1303</v>
      </c>
      <c r="L98" s="1975">
        <v>2</v>
      </c>
      <c r="M98" s="1975" t="s">
        <v>1303</v>
      </c>
      <c r="N98" s="1975">
        <v>1</v>
      </c>
      <c r="O98" s="1975" t="s">
        <v>1303</v>
      </c>
      <c r="P98" s="1975">
        <v>1</v>
      </c>
      <c r="Q98" s="1975" t="s">
        <v>1303</v>
      </c>
      <c r="R98" s="1117">
        <v>50</v>
      </c>
      <c r="S98" s="1122">
        <v>60</v>
      </c>
      <c r="T98" s="1964" t="s">
        <v>1270</v>
      </c>
      <c r="U98" s="1964" t="s">
        <v>1270</v>
      </c>
      <c r="V98" s="1964" t="s">
        <v>1270</v>
      </c>
      <c r="W98" s="1964" t="s">
        <v>1270</v>
      </c>
      <c r="X98" s="1964"/>
      <c r="Y98" s="1964" t="s">
        <v>1270</v>
      </c>
      <c r="Z98" s="1964" t="s">
        <v>1270</v>
      </c>
      <c r="AA98" s="1964" t="s">
        <v>1270</v>
      </c>
      <c r="AB98" s="1265">
        <v>60</v>
      </c>
      <c r="AC98" s="1964" t="s">
        <v>1270</v>
      </c>
      <c r="AD98" s="1964" t="s">
        <v>1271</v>
      </c>
      <c r="AE98" s="543">
        <v>40</v>
      </c>
      <c r="AF98" s="214"/>
    </row>
    <row r="99" spans="1:32">
      <c r="A99" s="214"/>
      <c r="B99" s="2761" t="s">
        <v>1</v>
      </c>
      <c r="C99" s="2762"/>
      <c r="D99" s="2762"/>
      <c r="E99" s="2762"/>
      <c r="F99" s="2763"/>
      <c r="G99" s="925" t="s">
        <v>961</v>
      </c>
      <c r="H99" s="1975">
        <v>1</v>
      </c>
      <c r="I99" s="1975" t="s">
        <v>1303</v>
      </c>
      <c r="J99" s="1975">
        <v>1</v>
      </c>
      <c r="K99" s="1975" t="s">
        <v>1303</v>
      </c>
      <c r="L99" s="1975">
        <v>2</v>
      </c>
      <c r="M99" s="1975" t="s">
        <v>1303</v>
      </c>
      <c r="N99" s="1975">
        <v>1</v>
      </c>
      <c r="O99" s="1975" t="s">
        <v>1303</v>
      </c>
      <c r="P99" s="1975">
        <v>1</v>
      </c>
      <c r="Q99" s="1975" t="s">
        <v>1303</v>
      </c>
      <c r="R99" s="1117">
        <v>40</v>
      </c>
      <c r="S99" s="1122">
        <v>60</v>
      </c>
      <c r="T99" s="1964" t="s">
        <v>1270</v>
      </c>
      <c r="U99" s="1964" t="s">
        <v>1270</v>
      </c>
      <c r="V99" s="1964" t="s">
        <v>1270</v>
      </c>
      <c r="W99" s="1964" t="s">
        <v>1270</v>
      </c>
      <c r="X99" s="1964"/>
      <c r="Y99" s="1964" t="s">
        <v>1270</v>
      </c>
      <c r="Z99" s="1964" t="s">
        <v>1270</v>
      </c>
      <c r="AA99" s="1964" t="s">
        <v>1270</v>
      </c>
      <c r="AB99" s="1265">
        <v>60</v>
      </c>
      <c r="AC99" s="1964" t="s">
        <v>1270</v>
      </c>
      <c r="AD99" s="1964" t="s">
        <v>1271</v>
      </c>
      <c r="AE99" s="543">
        <v>40</v>
      </c>
      <c r="AF99" s="214"/>
    </row>
    <row r="100" spans="1:32" ht="15" customHeight="1">
      <c r="A100" s="214"/>
      <c r="B100" s="2802" t="s">
        <v>714</v>
      </c>
      <c r="C100" s="2796"/>
      <c r="D100" s="2796"/>
      <c r="E100" s="2796"/>
      <c r="F100" s="2796"/>
      <c r="G100" s="925" t="s">
        <v>960</v>
      </c>
      <c r="H100" s="1975">
        <v>2</v>
      </c>
      <c r="I100" s="1975" t="s">
        <v>1303</v>
      </c>
      <c r="J100" s="1975">
        <v>1</v>
      </c>
      <c r="K100" s="1975" t="s">
        <v>1303</v>
      </c>
      <c r="L100" s="1975">
        <v>2</v>
      </c>
      <c r="M100" s="1975" t="s">
        <v>1303</v>
      </c>
      <c r="N100" s="1975">
        <v>1</v>
      </c>
      <c r="O100" s="1975" t="s">
        <v>1303</v>
      </c>
      <c r="P100" s="1975">
        <v>1</v>
      </c>
      <c r="Q100" s="1975" t="s">
        <v>1303</v>
      </c>
      <c r="R100" s="1117">
        <v>50</v>
      </c>
      <c r="S100" s="1122">
        <v>60</v>
      </c>
      <c r="T100" s="1964" t="s">
        <v>1270</v>
      </c>
      <c r="U100" s="1964" t="s">
        <v>1270</v>
      </c>
      <c r="V100" s="1964" t="s">
        <v>1270</v>
      </c>
      <c r="W100" s="1964" t="s">
        <v>1270</v>
      </c>
      <c r="X100" s="1964"/>
      <c r="Y100" s="1964" t="s">
        <v>1270</v>
      </c>
      <c r="Z100" s="1964" t="s">
        <v>1270</v>
      </c>
      <c r="AA100" s="1964" t="s">
        <v>1270</v>
      </c>
      <c r="AB100" s="1265">
        <v>60</v>
      </c>
      <c r="AC100" s="1964" t="s">
        <v>1270</v>
      </c>
      <c r="AD100" s="1964" t="s">
        <v>1271</v>
      </c>
      <c r="AE100" s="543">
        <v>40</v>
      </c>
      <c r="AF100" s="214"/>
    </row>
    <row r="101" spans="1:32">
      <c r="A101" s="214"/>
      <c r="B101" s="2761" t="s">
        <v>1</v>
      </c>
      <c r="C101" s="2762"/>
      <c r="D101" s="2762"/>
      <c r="E101" s="2762"/>
      <c r="F101" s="2763"/>
      <c r="G101" s="925" t="s">
        <v>961</v>
      </c>
      <c r="H101" s="1975">
        <v>1</v>
      </c>
      <c r="I101" s="1975" t="s">
        <v>1303</v>
      </c>
      <c r="J101" s="1975">
        <v>1</v>
      </c>
      <c r="K101" s="1975" t="s">
        <v>1303</v>
      </c>
      <c r="L101" s="1975">
        <v>2</v>
      </c>
      <c r="M101" s="1975" t="s">
        <v>1303</v>
      </c>
      <c r="N101" s="1975">
        <v>1</v>
      </c>
      <c r="O101" s="1975" t="s">
        <v>1303</v>
      </c>
      <c r="P101" s="1975">
        <v>1</v>
      </c>
      <c r="Q101" s="1975" t="s">
        <v>1303</v>
      </c>
      <c r="R101" s="1117">
        <v>40</v>
      </c>
      <c r="S101" s="1122">
        <v>60</v>
      </c>
      <c r="T101" s="1964" t="s">
        <v>1270</v>
      </c>
      <c r="U101" s="1964" t="s">
        <v>1270</v>
      </c>
      <c r="V101" s="1964" t="s">
        <v>1270</v>
      </c>
      <c r="W101" s="1964" t="s">
        <v>1270</v>
      </c>
      <c r="X101" s="1964"/>
      <c r="Y101" s="1964" t="s">
        <v>1270</v>
      </c>
      <c r="Z101" s="1964" t="s">
        <v>1270</v>
      </c>
      <c r="AA101" s="1964" t="s">
        <v>1270</v>
      </c>
      <c r="AB101" s="1265">
        <v>60</v>
      </c>
      <c r="AC101" s="1964" t="s">
        <v>1270</v>
      </c>
      <c r="AD101" s="1964" t="s">
        <v>1271</v>
      </c>
      <c r="AE101" s="543">
        <v>40</v>
      </c>
      <c r="AF101" s="214"/>
    </row>
    <row r="102" spans="1:32" ht="15" customHeight="1">
      <c r="A102" s="214"/>
      <c r="B102" s="2802" t="s">
        <v>715</v>
      </c>
      <c r="C102" s="2796"/>
      <c r="D102" s="2796"/>
      <c r="E102" s="2796"/>
      <c r="F102" s="2796"/>
      <c r="G102" s="925" t="s">
        <v>960</v>
      </c>
      <c r="H102" s="1975">
        <v>2</v>
      </c>
      <c r="I102" s="1975" t="s">
        <v>1303</v>
      </c>
      <c r="J102" s="1975">
        <v>1</v>
      </c>
      <c r="K102" s="1975" t="s">
        <v>1303</v>
      </c>
      <c r="L102" s="1975">
        <v>2</v>
      </c>
      <c r="M102" s="1975" t="s">
        <v>1303</v>
      </c>
      <c r="N102" s="1975">
        <v>1</v>
      </c>
      <c r="O102" s="1975" t="s">
        <v>1303</v>
      </c>
      <c r="P102" s="1975">
        <v>1</v>
      </c>
      <c r="Q102" s="1975" t="s">
        <v>1303</v>
      </c>
      <c r="R102" s="1117">
        <v>50</v>
      </c>
      <c r="S102" s="1122">
        <v>60</v>
      </c>
      <c r="T102" s="1964" t="s">
        <v>1270</v>
      </c>
      <c r="U102" s="1964" t="s">
        <v>1270</v>
      </c>
      <c r="V102" s="1964" t="s">
        <v>1270</v>
      </c>
      <c r="W102" s="1964" t="s">
        <v>1270</v>
      </c>
      <c r="X102" s="1964"/>
      <c r="Y102" s="1964" t="s">
        <v>1270</v>
      </c>
      <c r="Z102" s="1964" t="s">
        <v>1270</v>
      </c>
      <c r="AA102" s="1964" t="s">
        <v>1270</v>
      </c>
      <c r="AB102" s="1265">
        <v>60</v>
      </c>
      <c r="AC102" s="1964" t="s">
        <v>1270</v>
      </c>
      <c r="AD102" s="1964" t="s">
        <v>1271</v>
      </c>
      <c r="AE102" s="543">
        <v>40</v>
      </c>
      <c r="AF102" s="214"/>
    </row>
    <row r="103" spans="1:32">
      <c r="A103" s="214"/>
      <c r="B103" s="2761" t="s">
        <v>1</v>
      </c>
      <c r="C103" s="2762"/>
      <c r="D103" s="2762"/>
      <c r="E103" s="2762"/>
      <c r="F103" s="2763"/>
      <c r="G103" s="925" t="s">
        <v>961</v>
      </c>
      <c r="H103" s="1975">
        <v>1</v>
      </c>
      <c r="I103" s="1975" t="s">
        <v>1303</v>
      </c>
      <c r="J103" s="1975">
        <v>1</v>
      </c>
      <c r="K103" s="1975" t="s">
        <v>1303</v>
      </c>
      <c r="L103" s="1975">
        <v>2</v>
      </c>
      <c r="M103" s="1975" t="s">
        <v>1303</v>
      </c>
      <c r="N103" s="1975">
        <v>1</v>
      </c>
      <c r="O103" s="1975" t="s">
        <v>1303</v>
      </c>
      <c r="P103" s="1975">
        <v>1</v>
      </c>
      <c r="Q103" s="1975" t="s">
        <v>1303</v>
      </c>
      <c r="R103" s="1117">
        <v>40</v>
      </c>
      <c r="S103" s="1122">
        <v>60</v>
      </c>
      <c r="T103" s="1964" t="s">
        <v>1270</v>
      </c>
      <c r="U103" s="1964" t="s">
        <v>1270</v>
      </c>
      <c r="V103" s="1964" t="s">
        <v>1270</v>
      </c>
      <c r="W103" s="1964" t="s">
        <v>1270</v>
      </c>
      <c r="X103" s="1964"/>
      <c r="Y103" s="1964" t="s">
        <v>1270</v>
      </c>
      <c r="Z103" s="1964" t="s">
        <v>1270</v>
      </c>
      <c r="AA103" s="1964" t="s">
        <v>1270</v>
      </c>
      <c r="AB103" s="1265">
        <v>60</v>
      </c>
      <c r="AC103" s="1964" t="s">
        <v>1270</v>
      </c>
      <c r="AD103" s="1964" t="s">
        <v>1271</v>
      </c>
      <c r="AE103" s="543">
        <v>40</v>
      </c>
      <c r="AF103" s="214"/>
    </row>
    <row r="104" spans="1:32" ht="15" customHeight="1">
      <c r="A104" s="214"/>
      <c r="B104" s="2802" t="s">
        <v>716</v>
      </c>
      <c r="C104" s="2796"/>
      <c r="D104" s="2796"/>
      <c r="E104" s="2796"/>
      <c r="F104" s="2796"/>
      <c r="G104" s="925" t="s">
        <v>960</v>
      </c>
      <c r="H104" s="1975">
        <v>2</v>
      </c>
      <c r="I104" s="1975" t="s">
        <v>1303</v>
      </c>
      <c r="J104" s="1975">
        <v>1</v>
      </c>
      <c r="K104" s="1975" t="s">
        <v>1303</v>
      </c>
      <c r="L104" s="1975">
        <v>2</v>
      </c>
      <c r="M104" s="1975" t="s">
        <v>1303</v>
      </c>
      <c r="N104" s="1975">
        <v>1</v>
      </c>
      <c r="O104" s="1975" t="s">
        <v>1303</v>
      </c>
      <c r="P104" s="1975">
        <v>1</v>
      </c>
      <c r="Q104" s="1975" t="s">
        <v>1303</v>
      </c>
      <c r="R104" s="1117">
        <v>50</v>
      </c>
      <c r="S104" s="1122">
        <v>60</v>
      </c>
      <c r="T104" s="1964" t="s">
        <v>1270</v>
      </c>
      <c r="U104" s="1964" t="s">
        <v>1270</v>
      </c>
      <c r="V104" s="1964" t="s">
        <v>1270</v>
      </c>
      <c r="W104" s="1964" t="s">
        <v>1270</v>
      </c>
      <c r="X104" s="1964"/>
      <c r="Y104" s="1964" t="s">
        <v>1270</v>
      </c>
      <c r="Z104" s="1964" t="s">
        <v>1270</v>
      </c>
      <c r="AA104" s="1964" t="s">
        <v>1270</v>
      </c>
      <c r="AB104" s="1265">
        <v>60</v>
      </c>
      <c r="AC104" s="1964" t="s">
        <v>1270</v>
      </c>
      <c r="AD104" s="1964" t="s">
        <v>1271</v>
      </c>
      <c r="AE104" s="543">
        <v>40</v>
      </c>
      <c r="AF104" s="214"/>
    </row>
    <row r="105" spans="1:32">
      <c r="A105" s="214"/>
      <c r="B105" s="2761" t="s">
        <v>1</v>
      </c>
      <c r="C105" s="2762"/>
      <c r="D105" s="2762"/>
      <c r="E105" s="2762"/>
      <c r="F105" s="2763"/>
      <c r="G105" s="925" t="s">
        <v>961</v>
      </c>
      <c r="H105" s="1975">
        <v>1</v>
      </c>
      <c r="I105" s="1975" t="s">
        <v>1303</v>
      </c>
      <c r="J105" s="1975">
        <v>1</v>
      </c>
      <c r="K105" s="1975" t="s">
        <v>1303</v>
      </c>
      <c r="L105" s="1975">
        <v>2</v>
      </c>
      <c r="M105" s="1975" t="s">
        <v>1303</v>
      </c>
      <c r="N105" s="1975">
        <v>1</v>
      </c>
      <c r="O105" s="1975" t="s">
        <v>1303</v>
      </c>
      <c r="P105" s="1975">
        <v>1</v>
      </c>
      <c r="Q105" s="1975" t="s">
        <v>1303</v>
      </c>
      <c r="R105" s="1117">
        <v>40</v>
      </c>
      <c r="S105" s="1122">
        <v>60</v>
      </c>
      <c r="T105" s="1964" t="s">
        <v>1270</v>
      </c>
      <c r="U105" s="1964" t="s">
        <v>1270</v>
      </c>
      <c r="V105" s="1964" t="s">
        <v>1270</v>
      </c>
      <c r="W105" s="1964" t="s">
        <v>1270</v>
      </c>
      <c r="X105" s="1964"/>
      <c r="Y105" s="1964" t="s">
        <v>1270</v>
      </c>
      <c r="Z105" s="1964" t="s">
        <v>1270</v>
      </c>
      <c r="AA105" s="1964" t="s">
        <v>1270</v>
      </c>
      <c r="AB105" s="1265">
        <v>60</v>
      </c>
      <c r="AC105" s="1964" t="s">
        <v>1270</v>
      </c>
      <c r="AD105" s="1964" t="s">
        <v>1271</v>
      </c>
      <c r="AE105" s="543">
        <v>40</v>
      </c>
      <c r="AF105" s="214"/>
    </row>
    <row r="106" spans="1:32" ht="15" customHeight="1">
      <c r="A106" s="214"/>
      <c r="B106" s="2802" t="s">
        <v>717</v>
      </c>
      <c r="C106" s="2796"/>
      <c r="D106" s="2796"/>
      <c r="E106" s="2796"/>
      <c r="F106" s="2796"/>
      <c r="G106" s="925" t="s">
        <v>960</v>
      </c>
      <c r="H106" s="1975">
        <v>2</v>
      </c>
      <c r="I106" s="1975" t="s">
        <v>1303</v>
      </c>
      <c r="J106" s="1975">
        <v>1</v>
      </c>
      <c r="K106" s="1975" t="s">
        <v>1303</v>
      </c>
      <c r="L106" s="1975">
        <v>2</v>
      </c>
      <c r="M106" s="1975" t="s">
        <v>1303</v>
      </c>
      <c r="N106" s="1975">
        <v>1</v>
      </c>
      <c r="O106" s="1975" t="s">
        <v>1303</v>
      </c>
      <c r="P106" s="1975">
        <v>1</v>
      </c>
      <c r="Q106" s="1975" t="s">
        <v>1303</v>
      </c>
      <c r="R106" s="1117">
        <v>50</v>
      </c>
      <c r="S106" s="1122">
        <v>60</v>
      </c>
      <c r="T106" s="1964" t="s">
        <v>1270</v>
      </c>
      <c r="U106" s="1964" t="s">
        <v>1270</v>
      </c>
      <c r="V106" s="1964" t="s">
        <v>1270</v>
      </c>
      <c r="W106" s="1964" t="s">
        <v>1270</v>
      </c>
      <c r="X106" s="1964"/>
      <c r="Y106" s="1964" t="s">
        <v>1270</v>
      </c>
      <c r="Z106" s="1964" t="s">
        <v>1270</v>
      </c>
      <c r="AA106" s="1964" t="s">
        <v>1270</v>
      </c>
      <c r="AB106" s="1265">
        <v>60</v>
      </c>
      <c r="AC106" s="1964" t="s">
        <v>1270</v>
      </c>
      <c r="AD106" s="1964" t="s">
        <v>1271</v>
      </c>
      <c r="AE106" s="543">
        <v>40</v>
      </c>
      <c r="AF106" s="214"/>
    </row>
    <row r="107" spans="1:32">
      <c r="A107" s="214"/>
      <c r="B107" s="2761" t="s">
        <v>1</v>
      </c>
      <c r="C107" s="2762"/>
      <c r="D107" s="2762"/>
      <c r="E107" s="2762"/>
      <c r="F107" s="2763"/>
      <c r="G107" s="925" t="s">
        <v>961</v>
      </c>
      <c r="H107" s="1975">
        <v>1</v>
      </c>
      <c r="I107" s="1975" t="s">
        <v>1303</v>
      </c>
      <c r="J107" s="1975">
        <v>1</v>
      </c>
      <c r="K107" s="1975" t="s">
        <v>1303</v>
      </c>
      <c r="L107" s="1975">
        <v>2</v>
      </c>
      <c r="M107" s="1975" t="s">
        <v>1303</v>
      </c>
      <c r="N107" s="1975">
        <v>1</v>
      </c>
      <c r="O107" s="1975" t="s">
        <v>1303</v>
      </c>
      <c r="P107" s="1975">
        <v>1</v>
      </c>
      <c r="Q107" s="1975" t="s">
        <v>1303</v>
      </c>
      <c r="R107" s="1117">
        <v>40</v>
      </c>
      <c r="S107" s="1122">
        <v>60</v>
      </c>
      <c r="T107" s="1964" t="s">
        <v>1270</v>
      </c>
      <c r="U107" s="1964" t="s">
        <v>1270</v>
      </c>
      <c r="V107" s="1964" t="s">
        <v>1270</v>
      </c>
      <c r="W107" s="1964" t="s">
        <v>1270</v>
      </c>
      <c r="X107" s="1964"/>
      <c r="Y107" s="1964" t="s">
        <v>1270</v>
      </c>
      <c r="Z107" s="1964" t="s">
        <v>1270</v>
      </c>
      <c r="AA107" s="1964" t="s">
        <v>1270</v>
      </c>
      <c r="AB107" s="1265">
        <v>60</v>
      </c>
      <c r="AC107" s="1964" t="s">
        <v>1270</v>
      </c>
      <c r="AD107" s="1964" t="s">
        <v>1271</v>
      </c>
      <c r="AE107" s="543">
        <v>40</v>
      </c>
      <c r="AF107" s="214"/>
    </row>
    <row r="108" spans="1:32">
      <c r="A108" s="214"/>
      <c r="B108" s="2725" t="s">
        <v>1088</v>
      </c>
      <c r="C108" s="2726"/>
      <c r="D108" s="2726"/>
      <c r="E108" s="2726"/>
      <c r="F108" s="2726"/>
      <c r="G108" s="2726"/>
      <c r="H108" s="2726"/>
      <c r="I108" s="2726"/>
      <c r="J108" s="2726"/>
      <c r="K108" s="2726"/>
      <c r="L108" s="2726"/>
      <c r="M108" s="2726"/>
      <c r="N108" s="2726"/>
      <c r="O108" s="2726"/>
      <c r="P108" s="2726"/>
      <c r="Q108" s="2726"/>
      <c r="R108" s="1218">
        <f>SUM(R92:R107)/16/100</f>
        <v>0.45</v>
      </c>
      <c r="S108" s="1218">
        <f>SUM(S92:S107)/16/100</f>
        <v>0.6</v>
      </c>
      <c r="T108" s="2727"/>
      <c r="U108" s="2727"/>
      <c r="V108" s="2727"/>
      <c r="W108" s="2727"/>
      <c r="X108" s="2727"/>
      <c r="Y108" s="2727"/>
      <c r="Z108" s="2727"/>
      <c r="AA108" s="2727"/>
      <c r="AB108" s="1218">
        <f>SUM(AB92:AB107)/16/100</f>
        <v>0.6</v>
      </c>
      <c r="AC108" s="2727"/>
      <c r="AD108" s="2727"/>
      <c r="AE108" s="1219">
        <f>SUM(AE92:AE107)/16/100</f>
        <v>0.4</v>
      </c>
      <c r="AF108" s="214"/>
    </row>
    <row r="109" spans="1:32">
      <c r="A109" s="214"/>
      <c r="B109" s="1233"/>
      <c r="C109" s="1234"/>
      <c r="D109" s="1234"/>
      <c r="E109" s="1234"/>
      <c r="F109" s="1234"/>
      <c r="G109" s="1234"/>
      <c r="H109" s="756"/>
      <c r="I109" s="756"/>
      <c r="J109" s="756"/>
      <c r="K109" s="756"/>
      <c r="L109" s="756"/>
      <c r="M109" s="756"/>
      <c r="N109" s="756"/>
      <c r="O109" s="756"/>
      <c r="P109" s="756"/>
      <c r="Q109" s="756"/>
      <c r="R109" s="756"/>
      <c r="S109" s="756"/>
      <c r="T109" s="756"/>
      <c r="U109" s="756"/>
      <c r="V109" s="756"/>
      <c r="W109" s="756"/>
      <c r="X109" s="756"/>
      <c r="Y109" s="756"/>
      <c r="Z109" s="756"/>
      <c r="AA109" s="756"/>
      <c r="AB109" s="756"/>
      <c r="AC109" s="756"/>
      <c r="AD109" s="756"/>
      <c r="AE109" s="1235"/>
      <c r="AF109" s="214"/>
    </row>
    <row r="110" spans="1:32">
      <c r="A110" s="214"/>
      <c r="B110" s="2723" t="s">
        <v>963</v>
      </c>
      <c r="C110" s="2724"/>
      <c r="D110" s="2724"/>
      <c r="E110" s="2724"/>
      <c r="F110" s="2724"/>
      <c r="G110" s="2724"/>
      <c r="H110" s="2724"/>
      <c r="I110" s="2724"/>
      <c r="J110" s="2724"/>
      <c r="K110" s="2724"/>
      <c r="L110" s="2724"/>
      <c r="M110" s="2724"/>
      <c r="N110" s="2724"/>
      <c r="O110" s="2724"/>
      <c r="P110" s="2724"/>
      <c r="Q110" s="756"/>
      <c r="R110" s="756"/>
      <c r="S110" s="756"/>
      <c r="T110" s="1236"/>
      <c r="U110" s="756"/>
      <c r="V110" s="756"/>
      <c r="W110" s="756"/>
      <c r="X110" s="756"/>
      <c r="Y110" s="756"/>
      <c r="Z110" s="756"/>
      <c r="AA110" s="756"/>
      <c r="AB110" s="756"/>
      <c r="AC110" s="756"/>
      <c r="AD110" s="756"/>
      <c r="AE110" s="1235"/>
      <c r="AF110" s="214"/>
    </row>
    <row r="111" spans="1:32" ht="15" customHeight="1">
      <c r="A111" s="214"/>
      <c r="B111" s="2482" t="s">
        <v>1306</v>
      </c>
      <c r="C111" s="2483"/>
      <c r="D111" s="2483"/>
      <c r="E111" s="2483"/>
      <c r="F111" s="2483"/>
      <c r="G111" s="2483"/>
      <c r="H111" s="2483"/>
      <c r="I111" s="2483"/>
      <c r="J111" s="2483"/>
      <c r="K111" s="2483"/>
      <c r="L111" s="2483"/>
      <c r="M111" s="2483"/>
      <c r="N111" s="2483"/>
      <c r="O111" s="2483"/>
      <c r="P111" s="2483"/>
      <c r="Q111" s="2483"/>
      <c r="R111" s="2483"/>
      <c r="S111" s="2483"/>
      <c r="T111" s="2483"/>
      <c r="U111" s="2483"/>
      <c r="V111" s="2483"/>
      <c r="W111" s="2483"/>
      <c r="X111" s="2483"/>
      <c r="Y111" s="2483"/>
      <c r="Z111" s="2483"/>
      <c r="AA111" s="2483"/>
      <c r="AB111" s="2483"/>
      <c r="AC111" s="2483"/>
      <c r="AD111" s="2546"/>
      <c r="AE111" s="1238"/>
      <c r="AF111" s="214"/>
    </row>
    <row r="112" spans="1:32" ht="15" customHeight="1">
      <c r="A112" s="214"/>
      <c r="B112" s="2485"/>
      <c r="C112" s="2061"/>
      <c r="D112" s="2061"/>
      <c r="E112" s="2061"/>
      <c r="F112" s="2061"/>
      <c r="G112" s="2061"/>
      <c r="H112" s="2061"/>
      <c r="I112" s="2061"/>
      <c r="J112" s="2061"/>
      <c r="K112" s="2061"/>
      <c r="L112" s="2061"/>
      <c r="M112" s="2061"/>
      <c r="N112" s="2061"/>
      <c r="O112" s="2061"/>
      <c r="P112" s="2061"/>
      <c r="Q112" s="2061"/>
      <c r="R112" s="2061"/>
      <c r="S112" s="2061"/>
      <c r="T112" s="2061"/>
      <c r="U112" s="2061"/>
      <c r="V112" s="2061"/>
      <c r="W112" s="2061"/>
      <c r="X112" s="2061"/>
      <c r="Y112" s="2061"/>
      <c r="Z112" s="2061"/>
      <c r="AA112" s="2061"/>
      <c r="AB112" s="2061"/>
      <c r="AC112" s="2061"/>
      <c r="AD112" s="2548"/>
      <c r="AE112" s="1239"/>
      <c r="AF112" s="214"/>
    </row>
    <row r="113" spans="1:32" ht="15" customHeight="1">
      <c r="A113" s="214"/>
      <c r="B113" s="2485"/>
      <c r="C113" s="2061"/>
      <c r="D113" s="2061"/>
      <c r="E113" s="2061"/>
      <c r="F113" s="2061"/>
      <c r="G113" s="2061"/>
      <c r="H113" s="2061"/>
      <c r="I113" s="2061"/>
      <c r="J113" s="2061"/>
      <c r="K113" s="2061"/>
      <c r="L113" s="2061"/>
      <c r="M113" s="2061"/>
      <c r="N113" s="2061"/>
      <c r="O113" s="2061"/>
      <c r="P113" s="2061"/>
      <c r="Q113" s="2061"/>
      <c r="R113" s="2061"/>
      <c r="S113" s="2061"/>
      <c r="T113" s="2061"/>
      <c r="U113" s="2061"/>
      <c r="V113" s="2061"/>
      <c r="W113" s="2061"/>
      <c r="X113" s="2061"/>
      <c r="Y113" s="2061"/>
      <c r="Z113" s="2061"/>
      <c r="AA113" s="2061"/>
      <c r="AB113" s="2061"/>
      <c r="AC113" s="2061"/>
      <c r="AD113" s="2548"/>
      <c r="AE113" s="1240"/>
      <c r="AF113" s="214"/>
    </row>
    <row r="114" spans="1:32" ht="15" customHeight="1">
      <c r="A114" s="214"/>
      <c r="B114" s="2485"/>
      <c r="C114" s="2061"/>
      <c r="D114" s="2061"/>
      <c r="E114" s="2061"/>
      <c r="F114" s="2061"/>
      <c r="G114" s="2061"/>
      <c r="H114" s="2061"/>
      <c r="I114" s="2061"/>
      <c r="J114" s="2061"/>
      <c r="K114" s="2061"/>
      <c r="L114" s="2061"/>
      <c r="M114" s="2061"/>
      <c r="N114" s="2061"/>
      <c r="O114" s="2061"/>
      <c r="P114" s="2061"/>
      <c r="Q114" s="2061"/>
      <c r="R114" s="2061"/>
      <c r="S114" s="2061"/>
      <c r="T114" s="2061"/>
      <c r="U114" s="2061"/>
      <c r="V114" s="2061"/>
      <c r="W114" s="2061"/>
      <c r="X114" s="2061"/>
      <c r="Y114" s="2061"/>
      <c r="Z114" s="2061"/>
      <c r="AA114" s="2061"/>
      <c r="AB114" s="2061"/>
      <c r="AC114" s="2061"/>
      <c r="AD114" s="2548"/>
      <c r="AE114" s="1240"/>
      <c r="AF114" s="214"/>
    </row>
    <row r="115" spans="1:32" ht="15" customHeight="1">
      <c r="A115" s="214"/>
      <c r="B115" s="2485"/>
      <c r="C115" s="2061"/>
      <c r="D115" s="2061"/>
      <c r="E115" s="2061"/>
      <c r="F115" s="2061"/>
      <c r="G115" s="2061"/>
      <c r="H115" s="2061"/>
      <c r="I115" s="2061"/>
      <c r="J115" s="2061"/>
      <c r="K115" s="2061"/>
      <c r="L115" s="2061"/>
      <c r="M115" s="2061"/>
      <c r="N115" s="2061"/>
      <c r="O115" s="2061"/>
      <c r="P115" s="2061"/>
      <c r="Q115" s="2061"/>
      <c r="R115" s="2061"/>
      <c r="S115" s="2061"/>
      <c r="T115" s="2061"/>
      <c r="U115" s="2061"/>
      <c r="V115" s="2061"/>
      <c r="W115" s="2061"/>
      <c r="X115" s="2061"/>
      <c r="Y115" s="2061"/>
      <c r="Z115" s="2061"/>
      <c r="AA115" s="2061"/>
      <c r="AB115" s="2061"/>
      <c r="AC115" s="2061"/>
      <c r="AD115" s="2548"/>
      <c r="AE115" s="1235"/>
      <c r="AF115" s="214"/>
    </row>
    <row r="116" spans="1:32" ht="15" customHeight="1">
      <c r="A116" s="214"/>
      <c r="B116" s="2487"/>
      <c r="C116" s="2488"/>
      <c r="D116" s="2488"/>
      <c r="E116" s="2488"/>
      <c r="F116" s="2488"/>
      <c r="G116" s="2488"/>
      <c r="H116" s="2488"/>
      <c r="I116" s="2488"/>
      <c r="J116" s="2488"/>
      <c r="K116" s="2488"/>
      <c r="L116" s="2488"/>
      <c r="M116" s="2488"/>
      <c r="N116" s="2488"/>
      <c r="O116" s="2488"/>
      <c r="P116" s="2488"/>
      <c r="Q116" s="2488"/>
      <c r="R116" s="2488"/>
      <c r="S116" s="2488"/>
      <c r="T116" s="2488"/>
      <c r="U116" s="2488"/>
      <c r="V116" s="2488"/>
      <c r="W116" s="2488"/>
      <c r="X116" s="2488"/>
      <c r="Y116" s="2488"/>
      <c r="Z116" s="2488"/>
      <c r="AA116" s="2488"/>
      <c r="AB116" s="2488"/>
      <c r="AC116" s="2488"/>
      <c r="AD116" s="2550"/>
      <c r="AE116" s="1235"/>
      <c r="AF116" s="214"/>
    </row>
    <row r="117" spans="1:32" ht="15" thickBot="1">
      <c r="A117" s="214"/>
      <c r="B117" s="1241"/>
      <c r="C117" s="1242"/>
      <c r="D117" s="1242"/>
      <c r="E117" s="1242"/>
      <c r="F117" s="1242"/>
      <c r="G117" s="1242"/>
      <c r="H117" s="1243"/>
      <c r="I117" s="1243"/>
      <c r="J117" s="1243"/>
      <c r="K117" s="1243"/>
      <c r="L117" s="1243"/>
      <c r="M117" s="1243"/>
      <c r="N117" s="1243"/>
      <c r="O117" s="1243"/>
      <c r="P117" s="1243"/>
      <c r="Q117" s="1243"/>
      <c r="R117" s="1243"/>
      <c r="S117" s="1243"/>
      <c r="T117" s="1243"/>
      <c r="U117" s="1243"/>
      <c r="V117" s="1243"/>
      <c r="W117" s="1243"/>
      <c r="X117" s="1243"/>
      <c r="Y117" s="1243"/>
      <c r="Z117" s="1243"/>
      <c r="AA117" s="1243"/>
      <c r="AB117" s="1243"/>
      <c r="AC117" s="1243"/>
      <c r="AD117" s="1243"/>
      <c r="AE117" s="1244"/>
      <c r="AF117" s="214"/>
    </row>
    <row r="118" spans="1:32" ht="30.75" customHeight="1">
      <c r="A118" s="214"/>
      <c r="B118" s="214" t="s">
        <v>1</v>
      </c>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1264" t="s">
        <v>1249</v>
      </c>
      <c r="AE118" s="803">
        <v>15</v>
      </c>
      <c r="AF118" s="214"/>
    </row>
    <row r="119" spans="1:32" s="1088" customFormat="1" ht="15">
      <c r="AD119" s="1230"/>
      <c r="AE119" s="1245"/>
    </row>
    <row r="120" spans="1:32" ht="15.75" thickBot="1">
      <c r="A120" s="214"/>
      <c r="B120" s="1123" t="str">
        <f>Page3!A4</f>
        <v>MOHOKARE LOCAL MUNICIPALITY</v>
      </c>
      <c r="C120" s="214"/>
      <c r="D120" s="214"/>
      <c r="E120" s="214"/>
      <c r="F120" s="214"/>
      <c r="G120" s="214"/>
      <c r="H120" s="1209"/>
      <c r="I120" s="214"/>
      <c r="J120" s="214"/>
      <c r="K120" s="214"/>
      <c r="L120" s="214"/>
      <c r="M120" s="214"/>
      <c r="N120" s="214"/>
      <c r="O120" s="214"/>
      <c r="P120" s="214"/>
      <c r="Q120" s="214"/>
      <c r="R120" s="214"/>
      <c r="S120" s="214"/>
      <c r="T120" s="214"/>
      <c r="U120" s="214"/>
      <c r="V120" s="214"/>
      <c r="W120" s="214"/>
      <c r="X120" s="214"/>
      <c r="Y120" s="214"/>
      <c r="Z120" s="214"/>
      <c r="AA120" s="1210" t="str">
        <f>Page3!F4</f>
        <v>WSDP 2012</v>
      </c>
      <c r="AB120" s="214"/>
      <c r="AC120" s="214"/>
      <c r="AD120" s="214"/>
      <c r="AE120" s="214"/>
      <c r="AF120" s="214"/>
    </row>
    <row r="121" spans="1:32" s="595" customFormat="1" ht="14.25" customHeight="1" thickBot="1">
      <c r="A121" s="417"/>
      <c r="B121" s="2807" t="s">
        <v>241</v>
      </c>
      <c r="C121" s="2808"/>
      <c r="D121" s="2808"/>
      <c r="E121" s="2808"/>
      <c r="F121" s="2808"/>
      <c r="G121" s="2808"/>
      <c r="H121" s="2808"/>
      <c r="I121" s="2808"/>
      <c r="J121" s="2808"/>
      <c r="K121" s="2808"/>
      <c r="L121" s="2808"/>
      <c r="M121" s="2808"/>
      <c r="N121" s="2808"/>
      <c r="O121" s="2808"/>
      <c r="P121" s="2808"/>
      <c r="Q121" s="2808"/>
      <c r="R121" s="2808"/>
      <c r="S121" s="2808"/>
      <c r="T121" s="2808"/>
      <c r="U121" s="2808"/>
      <c r="V121" s="2808"/>
      <c r="W121" s="2808"/>
      <c r="X121" s="2808"/>
      <c r="Y121" s="2808"/>
      <c r="Z121" s="2808"/>
      <c r="AA121" s="2808"/>
      <c r="AB121" s="2808"/>
      <c r="AC121" s="2808"/>
      <c r="AD121" s="2808"/>
      <c r="AE121" s="2809"/>
      <c r="AF121" s="417"/>
    </row>
    <row r="122" spans="1:32" ht="15">
      <c r="A122" s="214"/>
      <c r="B122" s="2813" t="s">
        <v>66</v>
      </c>
      <c r="C122" s="2814"/>
      <c r="D122" s="2814"/>
      <c r="E122" s="2814"/>
      <c r="F122" s="2814"/>
      <c r="G122" s="2814"/>
      <c r="H122" s="2803" t="s">
        <v>705</v>
      </c>
      <c r="I122" s="2803"/>
      <c r="J122" s="2803"/>
      <c r="K122" s="2803"/>
      <c r="L122" s="2803"/>
      <c r="M122" s="2803"/>
      <c r="N122" s="2803"/>
      <c r="O122" s="2803"/>
      <c r="P122" s="2803"/>
      <c r="Q122" s="2803"/>
      <c r="R122" s="2803"/>
      <c r="S122" s="2803"/>
      <c r="T122" s="2804" t="s">
        <v>67</v>
      </c>
      <c r="U122" s="2804"/>
      <c r="V122" s="2804"/>
      <c r="W122" s="2804"/>
      <c r="X122" s="2804"/>
      <c r="Y122" s="2804"/>
      <c r="Z122" s="2804"/>
      <c r="AA122" s="2804"/>
      <c r="AB122" s="2804"/>
      <c r="AC122" s="2804"/>
      <c r="AD122" s="2804"/>
      <c r="AE122" s="2805"/>
      <c r="AF122" s="214"/>
    </row>
    <row r="123" spans="1:32" ht="15" customHeight="1">
      <c r="A123" s="214"/>
      <c r="B123" s="2785" t="s">
        <v>1</v>
      </c>
      <c r="C123" s="2735" t="s">
        <v>914</v>
      </c>
      <c r="D123" s="2736"/>
      <c r="E123" s="2786"/>
      <c r="F123" s="2735" t="s">
        <v>915</v>
      </c>
      <c r="G123" s="2736"/>
      <c r="H123" s="2576" t="s">
        <v>119</v>
      </c>
      <c r="I123" s="2576"/>
      <c r="J123" s="2576"/>
      <c r="K123" s="2576"/>
      <c r="L123" s="2576"/>
      <c r="M123" s="2576"/>
      <c r="N123" s="2576"/>
      <c r="O123" s="2576"/>
      <c r="P123" s="2576"/>
      <c r="Q123" s="2576"/>
      <c r="R123" s="2576"/>
      <c r="S123" s="2576"/>
      <c r="T123" s="2772" t="s">
        <v>735</v>
      </c>
      <c r="U123" s="2772"/>
      <c r="V123" s="2772"/>
      <c r="W123" s="2772"/>
      <c r="X123" s="2772"/>
      <c r="Y123" s="2772"/>
      <c r="Z123" s="2772"/>
      <c r="AA123" s="2772"/>
      <c r="AB123" s="2772"/>
      <c r="AC123" s="2721" t="s">
        <v>69</v>
      </c>
      <c r="AD123" s="2721"/>
      <c r="AE123" s="2722"/>
      <c r="AF123" s="214"/>
    </row>
    <row r="124" spans="1:32" ht="15" customHeight="1">
      <c r="A124" s="214"/>
      <c r="B124" s="2785"/>
      <c r="C124" s="2735"/>
      <c r="D124" s="2736"/>
      <c r="E124" s="2786"/>
      <c r="F124" s="2735"/>
      <c r="G124" s="2736"/>
      <c r="H124" s="2447" t="s">
        <v>645</v>
      </c>
      <c r="I124" s="2447"/>
      <c r="J124" s="2447" t="s">
        <v>646</v>
      </c>
      <c r="K124" s="2447"/>
      <c r="L124" s="2447" t="s">
        <v>647</v>
      </c>
      <c r="M124" s="2447"/>
      <c r="N124" s="2447" t="s">
        <v>135</v>
      </c>
      <c r="O124" s="2447"/>
      <c r="P124" s="2447" t="s">
        <v>126</v>
      </c>
      <c r="Q124" s="2447"/>
      <c r="R124" s="2616" t="s">
        <v>73</v>
      </c>
      <c r="S124" s="2633" t="s">
        <v>73</v>
      </c>
      <c r="T124" s="2740" t="s">
        <v>70</v>
      </c>
      <c r="U124" s="2357" t="s">
        <v>108</v>
      </c>
      <c r="V124" s="2357"/>
      <c r="W124" s="2357"/>
      <c r="X124" s="2357"/>
      <c r="Y124" s="2739" t="s">
        <v>72</v>
      </c>
      <c r="Z124" s="2739"/>
      <c r="AA124" s="2739"/>
      <c r="AB124" s="2506" t="s">
        <v>73</v>
      </c>
      <c r="AC124" s="2740" t="s">
        <v>70</v>
      </c>
      <c r="AD124" s="2820" t="s">
        <v>74</v>
      </c>
      <c r="AE124" s="2491" t="s">
        <v>73</v>
      </c>
      <c r="AF124" s="214"/>
    </row>
    <row r="125" spans="1:32" ht="67.5" customHeight="1">
      <c r="A125" s="214"/>
      <c r="B125" s="2785"/>
      <c r="C125" s="2735"/>
      <c r="D125" s="2736"/>
      <c r="E125" s="2786"/>
      <c r="F125" s="2735"/>
      <c r="G125" s="2736"/>
      <c r="H125" s="2447"/>
      <c r="I125" s="2447"/>
      <c r="J125" s="2447"/>
      <c r="K125" s="2447"/>
      <c r="L125" s="2447"/>
      <c r="M125" s="2447"/>
      <c r="N125" s="2447"/>
      <c r="O125" s="2447"/>
      <c r="P125" s="2447"/>
      <c r="Q125" s="2447"/>
      <c r="R125" s="2616"/>
      <c r="S125" s="2633"/>
      <c r="T125" s="2741"/>
      <c r="U125" s="2743" t="s">
        <v>75</v>
      </c>
      <c r="V125" s="2744"/>
      <c r="W125" s="2744"/>
      <c r="X125" s="2745"/>
      <c r="Y125" s="2749" t="s">
        <v>364</v>
      </c>
      <c r="Z125" s="2749" t="s">
        <v>77</v>
      </c>
      <c r="AA125" s="2749" t="s">
        <v>78</v>
      </c>
      <c r="AB125" s="2506"/>
      <c r="AC125" s="2741"/>
      <c r="AD125" s="2821"/>
      <c r="AE125" s="2491"/>
      <c r="AF125" s="214"/>
    </row>
    <row r="126" spans="1:32" ht="15" customHeight="1">
      <c r="A126" s="214"/>
      <c r="B126" s="2785"/>
      <c r="C126" s="2735"/>
      <c r="D126" s="2736"/>
      <c r="E126" s="2786"/>
      <c r="F126" s="2735"/>
      <c r="G126" s="2736"/>
      <c r="H126" s="2447"/>
      <c r="I126" s="2447"/>
      <c r="J126" s="2447"/>
      <c r="K126" s="2447"/>
      <c r="L126" s="2447"/>
      <c r="M126" s="2447"/>
      <c r="N126" s="2447"/>
      <c r="O126" s="2447"/>
      <c r="P126" s="2447"/>
      <c r="Q126" s="2447"/>
      <c r="R126" s="2616"/>
      <c r="S126" s="2633"/>
      <c r="T126" s="2741"/>
      <c r="U126" s="2746"/>
      <c r="V126" s="2747"/>
      <c r="W126" s="2747"/>
      <c r="X126" s="2748"/>
      <c r="Y126" s="2750"/>
      <c r="Z126" s="2750"/>
      <c r="AA126" s="2750"/>
      <c r="AB126" s="2506"/>
      <c r="AC126" s="2741"/>
      <c r="AD126" s="2821"/>
      <c r="AE126" s="2491"/>
      <c r="AF126" s="214"/>
    </row>
    <row r="127" spans="1:32" ht="16.5" customHeight="1">
      <c r="A127" s="214"/>
      <c r="B127" s="2782" t="s">
        <v>208</v>
      </c>
      <c r="C127" s="2783"/>
      <c r="D127" s="2783"/>
      <c r="E127" s="2783"/>
      <c r="F127" s="2783"/>
      <c r="G127" s="2784"/>
      <c r="H127" s="541" t="s">
        <v>127</v>
      </c>
      <c r="I127" s="542" t="s">
        <v>128</v>
      </c>
      <c r="J127" s="541" t="s">
        <v>127</v>
      </c>
      <c r="K127" s="542" t="s">
        <v>128</v>
      </c>
      <c r="L127" s="541" t="s">
        <v>127</v>
      </c>
      <c r="M127" s="542" t="s">
        <v>128</v>
      </c>
      <c r="N127" s="541" t="s">
        <v>127</v>
      </c>
      <c r="O127" s="542" t="s">
        <v>128</v>
      </c>
      <c r="P127" s="541" t="s">
        <v>127</v>
      </c>
      <c r="Q127" s="542" t="s">
        <v>128</v>
      </c>
      <c r="R127" s="2616"/>
      <c r="S127" s="2633"/>
      <c r="T127" s="2742"/>
      <c r="U127" s="1060">
        <v>1</v>
      </c>
      <c r="V127" s="1060">
        <v>3</v>
      </c>
      <c r="W127" s="1060">
        <v>5</v>
      </c>
      <c r="X127" s="1060" t="s">
        <v>79</v>
      </c>
      <c r="Y127" s="1036" t="s">
        <v>80</v>
      </c>
      <c r="Z127" s="1036" t="s">
        <v>80</v>
      </c>
      <c r="AA127" s="1036" t="s">
        <v>80</v>
      </c>
      <c r="AB127" s="2506"/>
      <c r="AC127" s="2742"/>
      <c r="AD127" s="2822"/>
      <c r="AE127" s="2491"/>
      <c r="AF127" s="214"/>
    </row>
    <row r="128" spans="1:32">
      <c r="A128" s="214"/>
      <c r="B128" s="2751" t="s">
        <v>37</v>
      </c>
      <c r="C128" s="2752"/>
      <c r="D128" s="2752"/>
      <c r="E128" s="2752"/>
      <c r="F128" s="2752"/>
      <c r="G128" s="2752"/>
      <c r="H128" s="1037"/>
      <c r="I128" s="1037"/>
      <c r="J128" s="1037"/>
      <c r="K128" s="1037"/>
      <c r="L128" s="1037"/>
      <c r="M128" s="1037"/>
      <c r="N128" s="1037"/>
      <c r="O128" s="1037"/>
      <c r="P128" s="1037"/>
      <c r="Q128" s="1037"/>
      <c r="R128" s="1037" t="s">
        <v>302</v>
      </c>
      <c r="S128" s="1037" t="s">
        <v>302</v>
      </c>
      <c r="T128" s="2619" t="s">
        <v>660</v>
      </c>
      <c r="U128" s="2619"/>
      <c r="V128" s="2619"/>
      <c r="W128" s="2619"/>
      <c r="X128" s="2619"/>
      <c r="Y128" s="2619"/>
      <c r="Z128" s="2619"/>
      <c r="AA128" s="2619"/>
      <c r="AB128" s="1037" t="s">
        <v>302</v>
      </c>
      <c r="AC128" s="2619" t="s">
        <v>661</v>
      </c>
      <c r="AD128" s="2619"/>
      <c r="AE128" s="1052" t="s">
        <v>302</v>
      </c>
      <c r="AF128" s="214"/>
    </row>
    <row r="129" spans="1:35" ht="5.25" customHeight="1">
      <c r="A129" s="214"/>
      <c r="B129" s="1246"/>
      <c r="C129" s="1247"/>
      <c r="D129" s="1247"/>
      <c r="E129" s="1247"/>
      <c r="F129" s="1247"/>
      <c r="G129" s="1247"/>
      <c r="H129" s="1247"/>
      <c r="I129" s="1247"/>
      <c r="J129" s="1247"/>
      <c r="K129" s="1247"/>
      <c r="L129" s="1247"/>
      <c r="M129" s="1247"/>
      <c r="N129" s="1247"/>
      <c r="O129" s="1247"/>
      <c r="P129" s="1247"/>
      <c r="Q129" s="1247"/>
      <c r="R129" s="1248"/>
      <c r="S129" s="1248"/>
      <c r="T129" s="756"/>
      <c r="U129" s="756"/>
      <c r="V129" s="756"/>
      <c r="W129" s="756"/>
      <c r="X129" s="756"/>
      <c r="Y129" s="756"/>
      <c r="Z129" s="756"/>
      <c r="AA129" s="756"/>
      <c r="AB129" s="1248"/>
      <c r="AC129" s="756"/>
      <c r="AD129" s="756"/>
      <c r="AE129" s="1249"/>
      <c r="AF129" s="214"/>
    </row>
    <row r="130" spans="1:35" ht="15.75" customHeight="1">
      <c r="A130" s="214"/>
      <c r="B130" s="2731" t="s">
        <v>1024</v>
      </c>
      <c r="C130" s="2732"/>
      <c r="D130" s="2732"/>
      <c r="E130" s="2732"/>
      <c r="F130" s="2732"/>
      <c r="G130" s="556" t="s">
        <v>401</v>
      </c>
      <c r="H130" s="2638"/>
      <c r="I130" s="2588"/>
      <c r="J130" s="2588"/>
      <c r="K130" s="2588"/>
      <c r="L130" s="2588"/>
      <c r="M130" s="2588"/>
      <c r="N130" s="2588"/>
      <c r="O130" s="2588"/>
      <c r="P130" s="2588"/>
      <c r="Q130" s="2588"/>
      <c r="R130" s="2588"/>
      <c r="S130" s="2588"/>
      <c r="T130" s="2588"/>
      <c r="U130" s="2588"/>
      <c r="V130" s="2588"/>
      <c r="W130" s="2588"/>
      <c r="X130" s="2588"/>
      <c r="Y130" s="2588"/>
      <c r="Z130" s="2588"/>
      <c r="AA130" s="2588"/>
      <c r="AB130" s="2588"/>
      <c r="AC130" s="2588"/>
      <c r="AD130" s="2588"/>
      <c r="AE130" s="2674"/>
      <c r="AF130" s="214"/>
    </row>
    <row r="131" spans="1:35">
      <c r="A131" s="214"/>
      <c r="B131" s="2733"/>
      <c r="C131" s="2734"/>
      <c r="D131" s="2734"/>
      <c r="E131" s="2734"/>
      <c r="F131" s="2734"/>
      <c r="G131" s="557" t="s">
        <v>661</v>
      </c>
      <c r="H131" s="2586"/>
      <c r="I131" s="2587"/>
      <c r="J131" s="2587"/>
      <c r="K131" s="2587"/>
      <c r="L131" s="2587"/>
      <c r="M131" s="2587"/>
      <c r="N131" s="2587"/>
      <c r="O131" s="2587"/>
      <c r="P131" s="2587"/>
      <c r="Q131" s="2587"/>
      <c r="R131" s="2587"/>
      <c r="S131" s="2587"/>
      <c r="T131" s="2587"/>
      <c r="U131" s="2587"/>
      <c r="V131" s="2587"/>
      <c r="W131" s="2587"/>
      <c r="X131" s="2587"/>
      <c r="Y131" s="2587"/>
      <c r="Z131" s="2587"/>
      <c r="AA131" s="2587"/>
      <c r="AB131" s="2587"/>
      <c r="AC131" s="2587"/>
      <c r="AD131" s="2587"/>
      <c r="AE131" s="2737"/>
      <c r="AF131" s="214"/>
    </row>
    <row r="132" spans="1:35" ht="15" customHeight="1">
      <c r="A132" s="214"/>
      <c r="B132" s="2719" t="s">
        <v>1025</v>
      </c>
      <c r="C132" s="2720"/>
      <c r="D132" s="2720"/>
      <c r="E132" s="2720"/>
      <c r="F132" s="2720"/>
      <c r="G132" s="1267" t="s">
        <v>1270</v>
      </c>
      <c r="H132" s="2586"/>
      <c r="I132" s="2587"/>
      <c r="J132" s="2587"/>
      <c r="K132" s="2587"/>
      <c r="L132" s="2587"/>
      <c r="M132" s="2587"/>
      <c r="N132" s="2587"/>
      <c r="O132" s="2587"/>
      <c r="P132" s="2587"/>
      <c r="Q132" s="2587"/>
      <c r="R132" s="2587"/>
      <c r="S132" s="2587"/>
      <c r="T132" s="2587"/>
      <c r="U132" s="2587"/>
      <c r="V132" s="2587"/>
      <c r="W132" s="2587"/>
      <c r="X132" s="2587"/>
      <c r="Y132" s="2587"/>
      <c r="Z132" s="2587"/>
      <c r="AA132" s="2587"/>
      <c r="AB132" s="2587"/>
      <c r="AC132" s="2587"/>
      <c r="AD132" s="2587"/>
      <c r="AE132" s="2737"/>
      <c r="AF132" s="214"/>
    </row>
    <row r="133" spans="1:35" ht="15" customHeight="1">
      <c r="A133" s="214"/>
      <c r="B133" s="2719" t="s">
        <v>1026</v>
      </c>
      <c r="C133" s="2720"/>
      <c r="D133" s="2720"/>
      <c r="E133" s="2720"/>
      <c r="F133" s="2720"/>
      <c r="G133" s="1964" t="s">
        <v>1270</v>
      </c>
      <c r="H133" s="2586"/>
      <c r="I133" s="2587"/>
      <c r="J133" s="2587"/>
      <c r="K133" s="2587"/>
      <c r="L133" s="2587"/>
      <c r="M133" s="2587"/>
      <c r="N133" s="2587"/>
      <c r="O133" s="2587"/>
      <c r="P133" s="2587"/>
      <c r="Q133" s="2587"/>
      <c r="R133" s="2587"/>
      <c r="S133" s="2587"/>
      <c r="T133" s="2587"/>
      <c r="U133" s="2587"/>
      <c r="V133" s="2587"/>
      <c r="W133" s="2587"/>
      <c r="X133" s="2587"/>
      <c r="Y133" s="2587"/>
      <c r="Z133" s="2587"/>
      <c r="AA133" s="2587"/>
      <c r="AB133" s="2587"/>
      <c r="AC133" s="2587"/>
      <c r="AD133" s="2587"/>
      <c r="AE133" s="2737"/>
      <c r="AF133" s="214"/>
    </row>
    <row r="134" spans="1:35" ht="15" customHeight="1">
      <c r="A134" s="214"/>
      <c r="B134" s="2719" t="s">
        <v>1027</v>
      </c>
      <c r="C134" s="2720"/>
      <c r="D134" s="2720"/>
      <c r="E134" s="2720"/>
      <c r="F134" s="2720"/>
      <c r="G134" s="1964" t="s">
        <v>1270</v>
      </c>
      <c r="H134" s="2586"/>
      <c r="I134" s="2587"/>
      <c r="J134" s="2587"/>
      <c r="K134" s="2587"/>
      <c r="L134" s="2587"/>
      <c r="M134" s="2587"/>
      <c r="N134" s="2587"/>
      <c r="O134" s="2587"/>
      <c r="P134" s="2587"/>
      <c r="Q134" s="2587"/>
      <c r="R134" s="2587"/>
      <c r="S134" s="2587"/>
      <c r="T134" s="2587"/>
      <c r="U134" s="2587"/>
      <c r="V134" s="2587"/>
      <c r="W134" s="2587"/>
      <c r="X134" s="2587"/>
      <c r="Y134" s="2587"/>
      <c r="Z134" s="2587"/>
      <c r="AA134" s="2587"/>
      <c r="AB134" s="2587"/>
      <c r="AC134" s="2587"/>
      <c r="AD134" s="2587"/>
      <c r="AE134" s="2737"/>
      <c r="AF134" s="214"/>
    </row>
    <row r="135" spans="1:35" ht="30.75" customHeight="1">
      <c r="A135" s="214"/>
      <c r="B135" s="2738" t="s">
        <v>1028</v>
      </c>
      <c r="C135" s="2806"/>
      <c r="D135" s="2806"/>
      <c r="E135" s="2806"/>
      <c r="F135" s="2806"/>
      <c r="G135" s="1039">
        <v>4</v>
      </c>
      <c r="H135" s="2586"/>
      <c r="I135" s="2587"/>
      <c r="J135" s="2587"/>
      <c r="K135" s="2587"/>
      <c r="L135" s="2587"/>
      <c r="M135" s="2587"/>
      <c r="N135" s="2587"/>
      <c r="O135" s="2587"/>
      <c r="P135" s="2587"/>
      <c r="Q135" s="2587"/>
      <c r="R135" s="2587"/>
      <c r="S135" s="2587"/>
      <c r="T135" s="2587"/>
      <c r="U135" s="2587"/>
      <c r="V135" s="2587"/>
      <c r="W135" s="2587"/>
      <c r="X135" s="2587"/>
      <c r="Y135" s="2587"/>
      <c r="Z135" s="2587"/>
      <c r="AA135" s="2587"/>
      <c r="AB135" s="2587"/>
      <c r="AC135" s="2587"/>
      <c r="AD135" s="2587"/>
      <c r="AE135" s="2737"/>
      <c r="AF135" s="214"/>
    </row>
    <row r="136" spans="1:35" ht="15" customHeight="1">
      <c r="A136" s="214"/>
      <c r="B136" s="2719" t="s">
        <v>1029</v>
      </c>
      <c r="C136" s="2720"/>
      <c r="D136" s="2720"/>
      <c r="E136" s="2720"/>
      <c r="F136" s="2720"/>
      <c r="G136" s="1965" t="s">
        <v>1270</v>
      </c>
      <c r="H136" s="2586"/>
      <c r="I136" s="2587"/>
      <c r="J136" s="2587"/>
      <c r="K136" s="2587"/>
      <c r="L136" s="2587"/>
      <c r="M136" s="2587"/>
      <c r="N136" s="2587"/>
      <c r="O136" s="2587"/>
      <c r="P136" s="2587"/>
      <c r="Q136" s="2587"/>
      <c r="R136" s="2587"/>
      <c r="S136" s="2587"/>
      <c r="T136" s="2587"/>
      <c r="U136" s="2587"/>
      <c r="V136" s="2587"/>
      <c r="W136" s="2587"/>
      <c r="X136" s="2587"/>
      <c r="Y136" s="2587"/>
      <c r="Z136" s="2587"/>
      <c r="AA136" s="2587"/>
      <c r="AB136" s="2587"/>
      <c r="AC136" s="2587"/>
      <c r="AD136" s="2587"/>
      <c r="AE136" s="2737"/>
      <c r="AF136" s="214"/>
      <c r="AI136" s="1077"/>
    </row>
    <row r="137" spans="1:35">
      <c r="A137" s="214"/>
      <c r="B137" s="2719" t="s">
        <v>1030</v>
      </c>
      <c r="C137" s="2720"/>
      <c r="D137" s="2720"/>
      <c r="E137" s="2720"/>
      <c r="F137" s="2720"/>
      <c r="G137" s="1978" t="s">
        <v>79</v>
      </c>
      <c r="H137" s="1053"/>
      <c r="I137" s="1054"/>
      <c r="J137" s="1054"/>
      <c r="K137" s="1054"/>
      <c r="L137" s="1054"/>
      <c r="M137" s="1054"/>
      <c r="N137" s="1054"/>
      <c r="O137" s="1054"/>
      <c r="P137" s="1054"/>
      <c r="Q137" s="551" t="s">
        <v>1197</v>
      </c>
      <c r="R137" s="1250">
        <v>0.80100000000000005</v>
      </c>
      <c r="S137" s="1250">
        <v>0.6</v>
      </c>
      <c r="T137" s="1054"/>
      <c r="U137" s="1054"/>
      <c r="V137" s="1054"/>
      <c r="W137" s="1054"/>
      <c r="X137" s="1054"/>
      <c r="Y137" s="1054"/>
      <c r="Z137" s="1054"/>
      <c r="AA137" s="1054"/>
      <c r="AB137" s="1250">
        <v>0.6</v>
      </c>
      <c r="AC137" s="1054"/>
      <c r="AD137" s="1054"/>
      <c r="AE137" s="1251">
        <v>0.4</v>
      </c>
      <c r="AF137" s="214"/>
    </row>
    <row r="138" spans="1:35" ht="15.75" customHeight="1">
      <c r="A138" s="214"/>
      <c r="B138" s="2731" t="s">
        <v>1031</v>
      </c>
      <c r="C138" s="2732"/>
      <c r="D138" s="2732"/>
      <c r="E138" s="2732"/>
      <c r="F138" s="2732"/>
      <c r="G138" s="1269" t="s">
        <v>401</v>
      </c>
      <c r="H138" s="2586"/>
      <c r="I138" s="2587"/>
      <c r="J138" s="2587"/>
      <c r="K138" s="2587"/>
      <c r="L138" s="2587"/>
      <c r="M138" s="2587"/>
      <c r="N138" s="2587"/>
      <c r="O138" s="2587"/>
      <c r="P138" s="2587"/>
      <c r="Q138" s="2587"/>
      <c r="R138" s="2587"/>
      <c r="S138" s="2587"/>
      <c r="T138" s="2587"/>
      <c r="U138" s="2587"/>
      <c r="V138" s="2587"/>
      <c r="W138" s="2587"/>
      <c r="X138" s="2587"/>
      <c r="Y138" s="2587"/>
      <c r="Z138" s="2587"/>
      <c r="AA138" s="2587"/>
      <c r="AB138" s="2587"/>
      <c r="AC138" s="2587"/>
      <c r="AD138" s="2587"/>
      <c r="AE138" s="2737"/>
      <c r="AF138" s="214"/>
    </row>
    <row r="139" spans="1:35">
      <c r="A139" s="214"/>
      <c r="B139" s="2733"/>
      <c r="C139" s="2734"/>
      <c r="D139" s="2734"/>
      <c r="E139" s="2734"/>
      <c r="F139" s="2734"/>
      <c r="G139" s="1270" t="s">
        <v>661</v>
      </c>
      <c r="H139" s="2586"/>
      <c r="I139" s="2587"/>
      <c r="J139" s="2587"/>
      <c r="K139" s="2587"/>
      <c r="L139" s="2587"/>
      <c r="M139" s="2587"/>
      <c r="N139" s="2587"/>
      <c r="O139" s="2587"/>
      <c r="P139" s="2587"/>
      <c r="Q139" s="2587"/>
      <c r="R139" s="2587"/>
      <c r="S139" s="2587"/>
      <c r="T139" s="2587"/>
      <c r="U139" s="2587"/>
      <c r="V139" s="2587"/>
      <c r="W139" s="2587"/>
      <c r="X139" s="2587"/>
      <c r="Y139" s="2587"/>
      <c r="Z139" s="2587"/>
      <c r="AA139" s="2587"/>
      <c r="AB139" s="2587"/>
      <c r="AC139" s="2587"/>
      <c r="AD139" s="2587"/>
      <c r="AE139" s="2737"/>
      <c r="AF139" s="214"/>
    </row>
    <row r="140" spans="1:35" ht="15" customHeight="1">
      <c r="A140" s="214"/>
      <c r="B140" s="2719" t="s">
        <v>1032</v>
      </c>
      <c r="C140" s="2720"/>
      <c r="D140" s="2720"/>
      <c r="E140" s="2720"/>
      <c r="F140" s="2720"/>
      <c r="G140" s="1271" t="s">
        <v>1270</v>
      </c>
      <c r="H140" s="2586"/>
      <c r="I140" s="2587"/>
      <c r="J140" s="2587"/>
      <c r="K140" s="2587"/>
      <c r="L140" s="2587"/>
      <c r="M140" s="2587"/>
      <c r="N140" s="2587"/>
      <c r="O140" s="2587"/>
      <c r="P140" s="2587"/>
      <c r="Q140" s="2587"/>
      <c r="R140" s="2587"/>
      <c r="S140" s="2587"/>
      <c r="T140" s="2587"/>
      <c r="U140" s="2587"/>
      <c r="V140" s="2587"/>
      <c r="W140" s="2587"/>
      <c r="X140" s="2587"/>
      <c r="Y140" s="2587"/>
      <c r="Z140" s="2587"/>
      <c r="AA140" s="2587"/>
      <c r="AB140" s="2587"/>
      <c r="AC140" s="2587"/>
      <c r="AD140" s="2587"/>
      <c r="AE140" s="2737"/>
      <c r="AF140" s="214"/>
    </row>
    <row r="141" spans="1:35" ht="15" customHeight="1">
      <c r="A141" s="214"/>
      <c r="B141" s="2719" t="s">
        <v>1033</v>
      </c>
      <c r="C141" s="2720"/>
      <c r="D141" s="2720"/>
      <c r="E141" s="2720"/>
      <c r="F141" s="2720"/>
      <c r="G141" s="1965" t="s">
        <v>1270</v>
      </c>
      <c r="H141" s="2586"/>
      <c r="I141" s="2587"/>
      <c r="J141" s="2587"/>
      <c r="K141" s="2587"/>
      <c r="L141" s="2587"/>
      <c r="M141" s="2587"/>
      <c r="N141" s="2587"/>
      <c r="O141" s="2587"/>
      <c r="P141" s="2587"/>
      <c r="Q141" s="2587"/>
      <c r="R141" s="2587"/>
      <c r="S141" s="2587"/>
      <c r="T141" s="2587"/>
      <c r="U141" s="2587"/>
      <c r="V141" s="2587"/>
      <c r="W141" s="2587"/>
      <c r="X141" s="2587"/>
      <c r="Y141" s="2587"/>
      <c r="Z141" s="2587"/>
      <c r="AA141" s="2587"/>
      <c r="AB141" s="2587"/>
      <c r="AC141" s="2587"/>
      <c r="AD141" s="2587"/>
      <c r="AE141" s="2737"/>
      <c r="AF141" s="214"/>
    </row>
    <row r="142" spans="1:35" ht="15" customHeight="1">
      <c r="A142" s="214"/>
      <c r="B142" s="2719" t="s">
        <v>1034</v>
      </c>
      <c r="C142" s="2720"/>
      <c r="D142" s="2720"/>
      <c r="E142" s="2720"/>
      <c r="F142" s="2720"/>
      <c r="G142" s="1965" t="s">
        <v>1270</v>
      </c>
      <c r="H142" s="2586"/>
      <c r="I142" s="2587"/>
      <c r="J142" s="2587"/>
      <c r="K142" s="2587"/>
      <c r="L142" s="2587"/>
      <c r="M142" s="2587"/>
      <c r="N142" s="2587"/>
      <c r="O142" s="2587"/>
      <c r="P142" s="2587"/>
      <c r="Q142" s="2587"/>
      <c r="R142" s="2587"/>
      <c r="S142" s="2587"/>
      <c r="T142" s="2587"/>
      <c r="U142" s="2587"/>
      <c r="V142" s="2587"/>
      <c r="W142" s="2587"/>
      <c r="X142" s="2587"/>
      <c r="Y142" s="2587"/>
      <c r="Z142" s="2587"/>
      <c r="AA142" s="2587"/>
      <c r="AB142" s="2587"/>
      <c r="AC142" s="2587"/>
      <c r="AD142" s="2587"/>
      <c r="AE142" s="2737"/>
      <c r="AF142" s="214"/>
    </row>
    <row r="143" spans="1:35" ht="32.25" customHeight="1">
      <c r="A143" s="214"/>
      <c r="B143" s="2738" t="s">
        <v>1035</v>
      </c>
      <c r="C143" s="2720"/>
      <c r="D143" s="2720"/>
      <c r="E143" s="2720"/>
      <c r="F143" s="2720"/>
      <c r="G143" s="1268">
        <v>5</v>
      </c>
      <c r="H143" s="2586"/>
      <c r="I143" s="2587"/>
      <c r="J143" s="2587"/>
      <c r="K143" s="2587"/>
      <c r="L143" s="2587"/>
      <c r="M143" s="2587"/>
      <c r="N143" s="2587"/>
      <c r="O143" s="2587"/>
      <c r="P143" s="2587"/>
      <c r="Q143" s="2587"/>
      <c r="R143" s="2587"/>
      <c r="S143" s="2587"/>
      <c r="T143" s="2587"/>
      <c r="U143" s="2587"/>
      <c r="V143" s="2587"/>
      <c r="W143" s="2587"/>
      <c r="X143" s="2587"/>
      <c r="Y143" s="2587"/>
      <c r="Z143" s="2587"/>
      <c r="AA143" s="2587"/>
      <c r="AB143" s="2587"/>
      <c r="AC143" s="2587"/>
      <c r="AD143" s="2587"/>
      <c r="AE143" s="2737"/>
      <c r="AF143" s="214"/>
      <c r="AG143" s="215" t="s">
        <v>1</v>
      </c>
    </row>
    <row r="144" spans="1:35" ht="15" customHeight="1">
      <c r="A144" s="214"/>
      <c r="B144" s="2719" t="s">
        <v>1036</v>
      </c>
      <c r="C144" s="2720"/>
      <c r="D144" s="2720"/>
      <c r="E144" s="2720"/>
      <c r="F144" s="2720"/>
      <c r="G144" s="1965" t="s">
        <v>1270</v>
      </c>
      <c r="H144" s="2586"/>
      <c r="I144" s="2587"/>
      <c r="J144" s="2587"/>
      <c r="K144" s="2587"/>
      <c r="L144" s="2587"/>
      <c r="M144" s="2587"/>
      <c r="N144" s="2587"/>
      <c r="O144" s="2587"/>
      <c r="P144" s="2587"/>
      <c r="Q144" s="2587"/>
      <c r="R144" s="2587"/>
      <c r="S144" s="2587"/>
      <c r="T144" s="2587"/>
      <c r="U144" s="2587"/>
      <c r="V144" s="2587"/>
      <c r="W144" s="2587"/>
      <c r="X144" s="2587"/>
      <c r="Y144" s="2587"/>
      <c r="Z144" s="2587"/>
      <c r="AA144" s="2587"/>
      <c r="AB144" s="2587"/>
      <c r="AC144" s="2587"/>
      <c r="AD144" s="2587"/>
      <c r="AE144" s="2737"/>
      <c r="AF144" s="214"/>
    </row>
    <row r="145" spans="1:32" ht="15" customHeight="1">
      <c r="A145" s="214"/>
      <c r="B145" s="2719" t="s">
        <v>1037</v>
      </c>
      <c r="C145" s="2720"/>
      <c r="D145" s="2720"/>
      <c r="E145" s="2720"/>
      <c r="F145" s="2720"/>
      <c r="G145" s="1977" t="s">
        <v>79</v>
      </c>
      <c r="H145" s="553"/>
      <c r="I145" s="554"/>
      <c r="J145" s="554"/>
      <c r="K145" s="554"/>
      <c r="L145" s="554"/>
      <c r="M145" s="554"/>
      <c r="N145" s="554"/>
      <c r="O145" s="554"/>
      <c r="P145" s="554"/>
      <c r="Q145" s="555" t="s">
        <v>1198</v>
      </c>
      <c r="R145" s="1250">
        <v>0.58599999999999997</v>
      </c>
      <c r="S145" s="1250">
        <v>0.6</v>
      </c>
      <c r="T145" s="554"/>
      <c r="U145" s="554"/>
      <c r="V145" s="554"/>
      <c r="W145" s="554"/>
      <c r="X145" s="554"/>
      <c r="Y145" s="554"/>
      <c r="Z145" s="554"/>
      <c r="AA145" s="554"/>
      <c r="AB145" s="1250">
        <v>0.6</v>
      </c>
      <c r="AC145" s="554"/>
      <c r="AD145" s="554"/>
      <c r="AE145" s="1251">
        <v>0.4</v>
      </c>
      <c r="AF145" s="214"/>
    </row>
    <row r="146" spans="1:32">
      <c r="A146" s="214"/>
      <c r="B146" s="1237"/>
      <c r="C146" s="756"/>
      <c r="D146" s="1247"/>
      <c r="E146" s="1247"/>
      <c r="F146" s="1247"/>
      <c r="G146" s="1247"/>
      <c r="H146" s="756"/>
      <c r="I146" s="756"/>
      <c r="J146" s="756"/>
      <c r="K146" s="756"/>
      <c r="L146" s="756"/>
      <c r="M146" s="756"/>
      <c r="N146" s="756"/>
      <c r="O146" s="756"/>
      <c r="P146" s="756"/>
      <c r="Q146" s="756"/>
      <c r="R146" s="1124"/>
      <c r="S146" s="1124"/>
      <c r="T146" s="756"/>
      <c r="U146" s="756"/>
      <c r="V146" s="756"/>
      <c r="W146" s="756"/>
      <c r="X146" s="756"/>
      <c r="Y146" s="756"/>
      <c r="Z146" s="756"/>
      <c r="AA146" s="756"/>
      <c r="AB146" s="1124"/>
      <c r="AC146" s="756"/>
      <c r="AD146" s="756"/>
      <c r="AE146" s="1252"/>
      <c r="AF146" s="214"/>
    </row>
    <row r="147" spans="1:32" ht="15">
      <c r="A147" s="214"/>
      <c r="B147" s="2815" t="s">
        <v>499</v>
      </c>
      <c r="C147" s="2816"/>
      <c r="D147" s="2816"/>
      <c r="E147" s="2816"/>
      <c r="F147" s="2816"/>
      <c r="G147" s="2816"/>
      <c r="H147" s="756"/>
      <c r="I147" s="756"/>
      <c r="J147" s="756"/>
      <c r="K147" s="756"/>
      <c r="L147" s="756"/>
      <c r="M147" s="756"/>
      <c r="N147" s="756"/>
      <c r="O147" s="756"/>
      <c r="P147" s="756"/>
      <c r="Q147" s="756"/>
      <c r="R147" s="708">
        <f>R9</f>
        <v>0</v>
      </c>
      <c r="S147" s="709">
        <f>S9</f>
        <v>0</v>
      </c>
      <c r="T147" s="756"/>
      <c r="U147" s="756"/>
      <c r="V147" s="756"/>
      <c r="W147" s="756"/>
      <c r="X147" s="756"/>
      <c r="Y147" s="756"/>
      <c r="Z147" s="756"/>
      <c r="AA147" s="756"/>
      <c r="AB147" s="1124"/>
      <c r="AC147" s="756"/>
      <c r="AD147" s="756"/>
      <c r="AE147" s="1252"/>
      <c r="AF147" s="214"/>
    </row>
    <row r="148" spans="1:32" ht="15">
      <c r="A148" s="214"/>
      <c r="B148" s="2815" t="s">
        <v>964</v>
      </c>
      <c r="C148" s="2816"/>
      <c r="D148" s="2816"/>
      <c r="E148" s="2816"/>
      <c r="F148" s="2816"/>
      <c r="G148" s="2816"/>
      <c r="H148" s="1253"/>
      <c r="I148" s="1253"/>
      <c r="J148" s="1253"/>
      <c r="K148" s="1253"/>
      <c r="L148" s="1253"/>
      <c r="M148" s="1253"/>
      <c r="N148" s="1253"/>
      <c r="O148" s="1253"/>
      <c r="P148" s="1253"/>
      <c r="Q148" s="1253"/>
      <c r="R148" s="708">
        <f>R28</f>
        <v>0.5</v>
      </c>
      <c r="S148" s="709">
        <f>S28</f>
        <v>0.6</v>
      </c>
      <c r="T148" s="1253"/>
      <c r="U148" s="1253"/>
      <c r="V148" s="1253"/>
      <c r="W148" s="1253"/>
      <c r="X148" s="1253"/>
      <c r="Y148" s="1253"/>
      <c r="Z148" s="1253"/>
      <c r="AA148" s="1253"/>
      <c r="AB148" s="1254"/>
      <c r="AC148" s="1253"/>
      <c r="AD148" s="1253"/>
      <c r="AE148" s="1255"/>
      <c r="AF148" s="214"/>
    </row>
    <row r="149" spans="1:32" ht="16.5" customHeight="1">
      <c r="A149" s="214"/>
      <c r="B149" s="2815" t="s">
        <v>965</v>
      </c>
      <c r="C149" s="2816"/>
      <c r="D149" s="2816"/>
      <c r="E149" s="2816"/>
      <c r="F149" s="2816"/>
      <c r="G149" s="2816"/>
      <c r="H149" s="1247"/>
      <c r="I149" s="1247"/>
      <c r="J149" s="1247"/>
      <c r="K149" s="1247"/>
      <c r="L149" s="1247"/>
      <c r="M149" s="1247"/>
      <c r="N149" s="1247"/>
      <c r="O149" s="1247"/>
      <c r="P149" s="1247"/>
      <c r="Q149" s="1247"/>
      <c r="R149" s="708">
        <f>R65</f>
        <v>0.24374999999999999</v>
      </c>
      <c r="S149" s="709">
        <f>S65</f>
        <v>0.6</v>
      </c>
      <c r="T149" s="1247"/>
      <c r="U149" s="1247"/>
      <c r="V149" s="1247"/>
      <c r="W149" s="1247"/>
      <c r="X149" s="1247"/>
      <c r="Y149" s="1247"/>
      <c r="Z149" s="1247"/>
      <c r="AA149" s="1247"/>
      <c r="AB149" s="1256"/>
      <c r="AC149" s="1247"/>
      <c r="AD149" s="1247"/>
      <c r="AE149" s="1257"/>
      <c r="AF149" s="214"/>
    </row>
    <row r="150" spans="1:32" ht="16.5" customHeight="1">
      <c r="A150" s="214"/>
      <c r="B150" s="2817" t="s">
        <v>966</v>
      </c>
      <c r="C150" s="2818"/>
      <c r="D150" s="2818"/>
      <c r="E150" s="2818"/>
      <c r="F150" s="2818"/>
      <c r="G150" s="2818"/>
      <c r="H150" s="1247"/>
      <c r="I150" s="1247"/>
      <c r="J150" s="1247"/>
      <c r="K150" s="1247"/>
      <c r="L150" s="1247"/>
      <c r="M150" s="1247"/>
      <c r="N150" s="1247"/>
      <c r="O150" s="1247"/>
      <c r="P150" s="1247"/>
      <c r="Q150" s="1247"/>
      <c r="R150" s="708">
        <f>R108</f>
        <v>0.45</v>
      </c>
      <c r="S150" s="709">
        <f>S108</f>
        <v>0.6</v>
      </c>
      <c r="T150" s="1247"/>
      <c r="U150" s="1247"/>
      <c r="V150" s="1247"/>
      <c r="W150" s="1247"/>
      <c r="X150" s="1247"/>
      <c r="Y150" s="1247"/>
      <c r="Z150" s="1247"/>
      <c r="AA150" s="1247"/>
      <c r="AB150" s="1256"/>
      <c r="AC150" s="1247"/>
      <c r="AD150" s="1247"/>
      <c r="AE150" s="1257"/>
      <c r="AF150" s="214"/>
    </row>
    <row r="151" spans="1:32" ht="15">
      <c r="A151" s="214"/>
      <c r="B151" s="2817" t="s">
        <v>1038</v>
      </c>
      <c r="C151" s="2818"/>
      <c r="D151" s="2818"/>
      <c r="E151" s="2818"/>
      <c r="F151" s="2818"/>
      <c r="G151" s="2818"/>
      <c r="H151" s="756"/>
      <c r="I151" s="756"/>
      <c r="J151" s="756"/>
      <c r="K151" s="756"/>
      <c r="L151" s="756"/>
      <c r="M151" s="756"/>
      <c r="N151" s="756"/>
      <c r="O151" s="756"/>
      <c r="P151" s="756"/>
      <c r="Q151" s="756"/>
      <c r="R151" s="708">
        <f>R137</f>
        <v>0.80100000000000005</v>
      </c>
      <c r="S151" s="709">
        <f>S137</f>
        <v>0.6</v>
      </c>
      <c r="T151" s="756"/>
      <c r="U151" s="756"/>
      <c r="V151" s="756"/>
      <c r="W151" s="756"/>
      <c r="X151" s="756"/>
      <c r="Y151" s="756"/>
      <c r="Z151" s="756"/>
      <c r="AA151" s="756"/>
      <c r="AB151" s="1124"/>
      <c r="AC151" s="756"/>
      <c r="AD151" s="756"/>
      <c r="AE151" s="1252"/>
      <c r="AF151" s="214"/>
    </row>
    <row r="152" spans="1:32" ht="15">
      <c r="A152" s="214"/>
      <c r="B152" s="2817" t="s">
        <v>1039</v>
      </c>
      <c r="C152" s="2818"/>
      <c r="D152" s="2818"/>
      <c r="E152" s="2818"/>
      <c r="F152" s="2818"/>
      <c r="G152" s="2818"/>
      <c r="H152" s="756"/>
      <c r="I152" s="756"/>
      <c r="J152" s="756"/>
      <c r="K152" s="756"/>
      <c r="L152" s="756"/>
      <c r="M152" s="756"/>
      <c r="N152" s="756"/>
      <c r="O152" s="756"/>
      <c r="P152" s="756"/>
      <c r="Q152" s="756"/>
      <c r="R152" s="708">
        <f>R145</f>
        <v>0.58599999999999997</v>
      </c>
      <c r="S152" s="709">
        <f>S145</f>
        <v>0.6</v>
      </c>
      <c r="T152" s="756"/>
      <c r="U152" s="756"/>
      <c r="V152" s="756"/>
      <c r="W152" s="756"/>
      <c r="X152" s="756"/>
      <c r="Y152" s="756"/>
      <c r="Z152" s="756"/>
      <c r="AA152" s="756"/>
      <c r="AB152" s="1124"/>
      <c r="AC152" s="756"/>
      <c r="AD152" s="756"/>
      <c r="AE152" s="1252"/>
      <c r="AF152" s="214"/>
    </row>
    <row r="153" spans="1:32" ht="15" customHeight="1">
      <c r="A153" s="214"/>
      <c r="B153" s="2825" t="s">
        <v>963</v>
      </c>
      <c r="C153" s="2826"/>
      <c r="D153" s="2826"/>
      <c r="E153" s="2826"/>
      <c r="F153" s="2826"/>
      <c r="G153" s="2826"/>
      <c r="H153" s="1247"/>
      <c r="I153" s="1247"/>
      <c r="J153" s="1247"/>
      <c r="K153" s="1247"/>
      <c r="L153" s="1247"/>
      <c r="M153" s="1247"/>
      <c r="N153" s="1247"/>
      <c r="O153" s="1247"/>
      <c r="P153" s="1247"/>
      <c r="Q153" s="1247"/>
      <c r="R153" s="1258"/>
      <c r="S153" s="1259"/>
      <c r="T153" s="1236"/>
      <c r="U153" s="756"/>
      <c r="V153" s="2829" t="s">
        <v>109</v>
      </c>
      <c r="W153" s="2829"/>
      <c r="X153" s="2829"/>
      <c r="Y153" s="2829"/>
      <c r="Z153" s="2829"/>
      <c r="AA153" s="2829"/>
      <c r="AB153" s="2829"/>
      <c r="AC153" s="2829"/>
      <c r="AD153" s="2829"/>
      <c r="AE153" s="2830"/>
      <c r="AF153" s="214"/>
    </row>
    <row r="154" spans="1:32" ht="15" customHeight="1">
      <c r="A154" s="214"/>
      <c r="B154" s="2482"/>
      <c r="C154" s="2483"/>
      <c r="D154" s="2483"/>
      <c r="E154" s="2483"/>
      <c r="F154" s="2483"/>
      <c r="G154" s="2483"/>
      <c r="H154" s="2483"/>
      <c r="I154" s="2483"/>
      <c r="J154" s="2483"/>
      <c r="K154" s="2483"/>
      <c r="L154" s="2483"/>
      <c r="M154" s="2483"/>
      <c r="N154" s="2483"/>
      <c r="O154" s="2483"/>
      <c r="P154" s="2546"/>
      <c r="Q154" s="1077"/>
      <c r="R154" s="1258"/>
      <c r="S154" s="1259"/>
      <c r="T154" s="756"/>
      <c r="U154" s="756"/>
      <c r="V154" s="756"/>
      <c r="W154" s="756"/>
      <c r="X154" s="2819" t="s">
        <v>110</v>
      </c>
      <c r="Y154" s="2819"/>
      <c r="Z154" s="2819"/>
      <c r="AA154" s="2819"/>
      <c r="AB154" s="710">
        <f>AVERAGE(AB145,AB137,AB108,AB65,AB28)</f>
        <v>0.6</v>
      </c>
      <c r="AC154" s="756"/>
      <c r="AD154" s="756"/>
      <c r="AE154" s="1260"/>
      <c r="AF154" s="214"/>
    </row>
    <row r="155" spans="1:32" ht="15" customHeight="1">
      <c r="A155" s="214"/>
      <c r="B155" s="2485"/>
      <c r="C155" s="2061"/>
      <c r="D155" s="2061"/>
      <c r="E155" s="2061"/>
      <c r="F155" s="2061"/>
      <c r="G155" s="2061"/>
      <c r="H155" s="2061"/>
      <c r="I155" s="2061"/>
      <c r="J155" s="2061"/>
      <c r="K155" s="2061"/>
      <c r="L155" s="2061"/>
      <c r="M155" s="2061"/>
      <c r="N155" s="2061"/>
      <c r="O155" s="2061"/>
      <c r="P155" s="2548"/>
      <c r="Q155" s="1077"/>
      <c r="R155" s="1258"/>
      <c r="S155" s="1259"/>
      <c r="T155" s="756"/>
      <c r="U155" s="756"/>
      <c r="V155" s="756"/>
      <c r="W155" s="756"/>
      <c r="X155" s="756"/>
      <c r="Y155" s="756"/>
      <c r="Z155" s="756"/>
      <c r="AA155" s="756"/>
      <c r="AB155" s="2819" t="s">
        <v>69</v>
      </c>
      <c r="AC155" s="2819"/>
      <c r="AD155" s="2819"/>
      <c r="AE155" s="926">
        <f>AVERAGE(AE145,AE137,AE108,AE65,AE28)</f>
        <v>0.4</v>
      </c>
      <c r="AF155" s="214"/>
    </row>
    <row r="156" spans="1:32" ht="15" customHeight="1">
      <c r="A156" s="214"/>
      <c r="B156" s="2485"/>
      <c r="C156" s="2061"/>
      <c r="D156" s="2061"/>
      <c r="E156" s="2061"/>
      <c r="F156" s="2061"/>
      <c r="G156" s="2061"/>
      <c r="H156" s="2061"/>
      <c r="I156" s="2061"/>
      <c r="J156" s="2061"/>
      <c r="K156" s="2061"/>
      <c r="L156" s="2061"/>
      <c r="M156" s="2061"/>
      <c r="N156" s="2061"/>
      <c r="O156" s="2061"/>
      <c r="P156" s="2548"/>
      <c r="Q156" s="1077"/>
      <c r="R156" s="1258"/>
      <c r="S156" s="1259"/>
      <c r="T156" s="1077"/>
      <c r="U156" s="1077"/>
      <c r="V156" s="1077"/>
      <c r="W156" s="1077"/>
      <c r="X156" s="1077"/>
      <c r="Y156" s="1077"/>
      <c r="Z156" s="1077"/>
      <c r="AA156" s="1077"/>
      <c r="AB156" s="1077"/>
      <c r="AC156" s="1077"/>
      <c r="AD156" s="1077"/>
      <c r="AE156" s="1261"/>
      <c r="AF156" s="214"/>
    </row>
    <row r="157" spans="1:32" ht="15" customHeight="1">
      <c r="A157" s="214"/>
      <c r="B157" s="2487"/>
      <c r="C157" s="2488"/>
      <c r="D157" s="2488"/>
      <c r="E157" s="2488"/>
      <c r="F157" s="2488"/>
      <c r="G157" s="2488"/>
      <c r="H157" s="2488"/>
      <c r="I157" s="2488"/>
      <c r="J157" s="2488"/>
      <c r="K157" s="2488"/>
      <c r="L157" s="2488"/>
      <c r="M157" s="2488"/>
      <c r="N157" s="2488"/>
      <c r="O157" s="2488"/>
      <c r="P157" s="2550"/>
      <c r="Q157" s="756"/>
      <c r="R157" s="1258"/>
      <c r="S157" s="1258"/>
      <c r="T157" s="1258"/>
      <c r="U157" s="1258"/>
      <c r="V157" s="2823" t="s">
        <v>64</v>
      </c>
      <c r="W157" s="2823"/>
      <c r="X157" s="2823"/>
      <c r="Y157" s="2823"/>
      <c r="Z157" s="2823"/>
      <c r="AA157" s="2823"/>
      <c r="AB157" s="2823"/>
      <c r="AC157" s="2823"/>
      <c r="AD157" s="2823"/>
      <c r="AE157" s="926">
        <f>AVERAGE(R147:R152)</f>
        <v>0.43012500000000004</v>
      </c>
      <c r="AF157" s="214"/>
    </row>
    <row r="158" spans="1:32" ht="15.75" customHeight="1" thickBot="1">
      <c r="A158" s="214"/>
      <c r="B158" s="1241"/>
      <c r="C158" s="1242"/>
      <c r="D158" s="1242"/>
      <c r="E158" s="1242"/>
      <c r="F158" s="1242"/>
      <c r="G158" s="1242"/>
      <c r="H158" s="1243"/>
      <c r="I158" s="1243"/>
      <c r="J158" s="1243"/>
      <c r="K158" s="1243"/>
      <c r="L158" s="1243"/>
      <c r="M158" s="1243"/>
      <c r="N158" s="1243"/>
      <c r="O158" s="1243"/>
      <c r="P158" s="1243"/>
      <c r="Q158" s="1243"/>
      <c r="R158" s="1262"/>
      <c r="S158" s="1263"/>
      <c r="T158" s="1263"/>
      <c r="U158" s="1263"/>
      <c r="V158" s="2824" t="s">
        <v>65</v>
      </c>
      <c r="W158" s="2824"/>
      <c r="X158" s="2824"/>
      <c r="Y158" s="2824"/>
      <c r="Z158" s="2824"/>
      <c r="AA158" s="2824"/>
      <c r="AB158" s="2824"/>
      <c r="AC158" s="2824"/>
      <c r="AD158" s="2824"/>
      <c r="AE158" s="927">
        <f>AVERAGE(S147:S152)</f>
        <v>0.5</v>
      </c>
      <c r="AF158" s="214"/>
    </row>
    <row r="159" spans="1:32" ht="28.5" customHeight="1">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1264" t="s">
        <v>1249</v>
      </c>
      <c r="AE159" s="803">
        <v>16</v>
      </c>
      <c r="AF159" s="214"/>
    </row>
  </sheetData>
  <mergeCells count="216">
    <mergeCell ref="V157:AD157"/>
    <mergeCell ref="V158:AD158"/>
    <mergeCell ref="B153:G153"/>
    <mergeCell ref="T84:AE84"/>
    <mergeCell ref="B100:F100"/>
    <mergeCell ref="B102:F102"/>
    <mergeCell ref="B104:F104"/>
    <mergeCell ref="R124:R127"/>
    <mergeCell ref="S124:S127"/>
    <mergeCell ref="B122:G122"/>
    <mergeCell ref="N86:O88"/>
    <mergeCell ref="R86:R89"/>
    <mergeCell ref="S86:S89"/>
    <mergeCell ref="H85:S85"/>
    <mergeCell ref="T85:AB85"/>
    <mergeCell ref="U87:X87"/>
    <mergeCell ref="AB86:AB89"/>
    <mergeCell ref="B99:F99"/>
    <mergeCell ref="B101:F101"/>
    <mergeCell ref="B94:F94"/>
    <mergeCell ref="B147:G147"/>
    <mergeCell ref="B148:G148"/>
    <mergeCell ref="AB155:AD155"/>
    <mergeCell ref="V153:AE153"/>
    <mergeCell ref="B149:G149"/>
    <mergeCell ref="B150:G150"/>
    <mergeCell ref="B151:G151"/>
    <mergeCell ref="B152:G152"/>
    <mergeCell ref="X154:AA154"/>
    <mergeCell ref="AE86:AE89"/>
    <mergeCell ref="T86:T88"/>
    <mergeCell ref="U86:X86"/>
    <mergeCell ref="Y86:AA86"/>
    <mergeCell ref="B128:G128"/>
    <mergeCell ref="B127:G127"/>
    <mergeCell ref="B93:F93"/>
    <mergeCell ref="B95:F95"/>
    <mergeCell ref="B134:F134"/>
    <mergeCell ref="B133:F133"/>
    <mergeCell ref="B132:F132"/>
    <mergeCell ref="AE124:AE127"/>
    <mergeCell ref="B144:F144"/>
    <mergeCell ref="AD124:AD127"/>
    <mergeCell ref="U124:X124"/>
    <mergeCell ref="B130:F131"/>
    <mergeCell ref="B121:AE121"/>
    <mergeCell ref="B106:F106"/>
    <mergeCell ref="H123:S123"/>
    <mergeCell ref="B16:F16"/>
    <mergeCell ref="B18:F18"/>
    <mergeCell ref="B42:AE42"/>
    <mergeCell ref="T28:AA28"/>
    <mergeCell ref="AC28:AD28"/>
    <mergeCell ref="B52:F52"/>
    <mergeCell ref="B97:F97"/>
    <mergeCell ref="B60:F60"/>
    <mergeCell ref="B62:F62"/>
    <mergeCell ref="B64:F64"/>
    <mergeCell ref="T45:T47"/>
    <mergeCell ref="R45:R47"/>
    <mergeCell ref="S45:S47"/>
    <mergeCell ref="B54:F54"/>
    <mergeCell ref="B56:F56"/>
    <mergeCell ref="B58:F58"/>
    <mergeCell ref="B57:F57"/>
    <mergeCell ref="B55:F55"/>
    <mergeCell ref="B53:F53"/>
    <mergeCell ref="B51:F51"/>
    <mergeCell ref="B84:G84"/>
    <mergeCell ref="H84:S84"/>
    <mergeCell ref="B92:F92"/>
    <mergeCell ref="B43:G43"/>
    <mergeCell ref="AC128:AD128"/>
    <mergeCell ref="B135:F135"/>
    <mergeCell ref="L124:M126"/>
    <mergeCell ref="N124:O126"/>
    <mergeCell ref="P124:Q126"/>
    <mergeCell ref="AB124:AB127"/>
    <mergeCell ref="T128:AA128"/>
    <mergeCell ref="AD86:AD88"/>
    <mergeCell ref="B96:F96"/>
    <mergeCell ref="B98:F98"/>
    <mergeCell ref="AA125:AA126"/>
    <mergeCell ref="AC124:AC127"/>
    <mergeCell ref="H86:I88"/>
    <mergeCell ref="P86:Q88"/>
    <mergeCell ref="L86:M88"/>
    <mergeCell ref="AC86:AC88"/>
    <mergeCell ref="J86:K88"/>
    <mergeCell ref="F85:G88"/>
    <mergeCell ref="B103:F103"/>
    <mergeCell ref="B105:F105"/>
    <mergeCell ref="H122:S122"/>
    <mergeCell ref="T123:AB123"/>
    <mergeCell ref="T122:AE122"/>
    <mergeCell ref="B107:F107"/>
    <mergeCell ref="B17:F17"/>
    <mergeCell ref="B19:F19"/>
    <mergeCell ref="B21:F21"/>
    <mergeCell ref="B23:F23"/>
    <mergeCell ref="B28:Q28"/>
    <mergeCell ref="B49:F49"/>
    <mergeCell ref="H45:I46"/>
    <mergeCell ref="J45:K46"/>
    <mergeCell ref="L45:M46"/>
    <mergeCell ref="N45:O46"/>
    <mergeCell ref="P45:Q46"/>
    <mergeCell ref="B20:F20"/>
    <mergeCell ref="H43:S43"/>
    <mergeCell ref="B25:F25"/>
    <mergeCell ref="B27:F27"/>
    <mergeCell ref="C30:AD37"/>
    <mergeCell ref="T43:AE43"/>
    <mergeCell ref="H44:S44"/>
    <mergeCell ref="T44:AB44"/>
    <mergeCell ref="B13:F13"/>
    <mergeCell ref="B15:F15"/>
    <mergeCell ref="B50:F50"/>
    <mergeCell ref="B65:Q65"/>
    <mergeCell ref="B111:AD116"/>
    <mergeCell ref="B9:E9"/>
    <mergeCell ref="B142:F142"/>
    <mergeCell ref="H124:I126"/>
    <mergeCell ref="J124:K126"/>
    <mergeCell ref="B10:G10"/>
    <mergeCell ref="T9:AA10"/>
    <mergeCell ref="B11:AE11"/>
    <mergeCell ref="R10:S10"/>
    <mergeCell ref="B22:F22"/>
    <mergeCell ref="B24:F24"/>
    <mergeCell ref="B26:F26"/>
    <mergeCell ref="AC44:AE44"/>
    <mergeCell ref="B44:B47"/>
    <mergeCell ref="C44:E47"/>
    <mergeCell ref="F44:G47"/>
    <mergeCell ref="B12:F12"/>
    <mergeCell ref="B14:F14"/>
    <mergeCell ref="C85:E88"/>
    <mergeCell ref="B85:B88"/>
    <mergeCell ref="B90:G90"/>
    <mergeCell ref="B89:G89"/>
    <mergeCell ref="B123:B126"/>
    <mergeCell ref="C123:E126"/>
    <mergeCell ref="AC85:AE85"/>
    <mergeCell ref="U45:X45"/>
    <mergeCell ref="U46:X46"/>
    <mergeCell ref="C67:AD78"/>
    <mergeCell ref="T65:AA65"/>
    <mergeCell ref="AC65:AD65"/>
    <mergeCell ref="B2:AE2"/>
    <mergeCell ref="B3:G3"/>
    <mergeCell ref="H3:S3"/>
    <mergeCell ref="T3:AE3"/>
    <mergeCell ref="H4:S4"/>
    <mergeCell ref="T4:AB4"/>
    <mergeCell ref="AC4:AE4"/>
    <mergeCell ref="H5:I7"/>
    <mergeCell ref="L5:M7"/>
    <mergeCell ref="N5:O7"/>
    <mergeCell ref="P5:Q7"/>
    <mergeCell ref="T5:T7"/>
    <mergeCell ref="U5:X5"/>
    <mergeCell ref="R5:R8"/>
    <mergeCell ref="S5:S8"/>
    <mergeCell ref="AB5:AB8"/>
    <mergeCell ref="B4:B6"/>
    <mergeCell ref="F4:G6"/>
    <mergeCell ref="C4:E6"/>
    <mergeCell ref="H9:Q10"/>
    <mergeCell ref="AE5:AE8"/>
    <mergeCell ref="AC5:AC8"/>
    <mergeCell ref="AD5:AD8"/>
    <mergeCell ref="B7:G7"/>
    <mergeCell ref="J5:K7"/>
    <mergeCell ref="U6:X7"/>
    <mergeCell ref="Y5:AA5"/>
    <mergeCell ref="B83:AE83"/>
    <mergeCell ref="AB9:AB10"/>
    <mergeCell ref="AE9:AE10"/>
    <mergeCell ref="Y45:AA45"/>
    <mergeCell ref="AB45:AB47"/>
    <mergeCell ref="AC9:AD10"/>
    <mergeCell ref="AC45:AC47"/>
    <mergeCell ref="AD45:AD47"/>
    <mergeCell ref="AE45:AE47"/>
    <mergeCell ref="B48:AE48"/>
    <mergeCell ref="B59:F59"/>
    <mergeCell ref="B61:F61"/>
    <mergeCell ref="B63:F63"/>
    <mergeCell ref="Y6:Y7"/>
    <mergeCell ref="Z6:Z7"/>
    <mergeCell ref="AA6:AA7"/>
    <mergeCell ref="B154:P157"/>
    <mergeCell ref="B145:F145"/>
    <mergeCell ref="AC123:AE123"/>
    <mergeCell ref="T90:AA90"/>
    <mergeCell ref="AC90:AD90"/>
    <mergeCell ref="B110:P110"/>
    <mergeCell ref="B108:Q108"/>
    <mergeCell ref="T108:AA108"/>
    <mergeCell ref="AC108:AD108"/>
    <mergeCell ref="B91:AE91"/>
    <mergeCell ref="B138:F139"/>
    <mergeCell ref="F123:G126"/>
    <mergeCell ref="H130:AE136"/>
    <mergeCell ref="B141:F141"/>
    <mergeCell ref="B143:F143"/>
    <mergeCell ref="B136:F136"/>
    <mergeCell ref="B137:F137"/>
    <mergeCell ref="B140:F140"/>
    <mergeCell ref="H138:AE144"/>
    <mergeCell ref="Y124:AA124"/>
    <mergeCell ref="T124:T127"/>
    <mergeCell ref="U125:X126"/>
    <mergeCell ref="Y125:Y126"/>
    <mergeCell ref="Z125:Z126"/>
  </mergeCells>
  <pageMargins left="0.19685039370078741" right="0.11811023622047245" top="0.15748031496062992" bottom="0.19685039370078741" header="0.15748031496062992" footer="0.15748031496062992"/>
  <pageSetup paperSize="9" scale="81" fitToHeight="5" orientation="landscape" r:id="rId1"/>
  <rowBreaks count="3" manualBreakCount="3">
    <brk id="40" max="31" man="1"/>
    <brk id="80" max="31" man="1"/>
    <brk id="119" max="3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65"/>
  <sheetViews>
    <sheetView view="pageBreakPreview" zoomScale="80" zoomScaleSheetLayoutView="80" workbookViewId="0">
      <selection activeCell="B1" sqref="B1"/>
    </sheetView>
  </sheetViews>
  <sheetFormatPr defaultRowHeight="15"/>
  <cols>
    <col min="1" max="1" width="0.7109375" customWidth="1"/>
    <col min="3" max="3" width="8" customWidth="1"/>
    <col min="4" max="4" width="11.28515625" customWidth="1"/>
    <col min="5" max="9" width="14.7109375" customWidth="1"/>
    <col min="10" max="11" width="5.7109375" customWidth="1"/>
    <col min="12" max="12" width="4.5703125" customWidth="1"/>
    <col min="13" max="17" width="3" customWidth="1"/>
    <col min="18" max="18" width="4" customWidth="1"/>
    <col min="19" max="19" width="4.42578125" customWidth="1"/>
    <col min="20" max="20" width="3.85546875" customWidth="1"/>
    <col min="21" max="21" width="3.42578125" customWidth="1"/>
    <col min="22" max="22" width="4.85546875" customWidth="1"/>
    <col min="23" max="23" width="4.42578125" customWidth="1"/>
    <col min="24" max="24" width="1" customWidth="1"/>
  </cols>
  <sheetData>
    <row r="1" spans="1:25" ht="15.75" thickBot="1">
      <c r="A1" s="1"/>
      <c r="B1" s="278"/>
      <c r="C1" s="198" t="str">
        <f>Page3!A4</f>
        <v>MOHOKARE LOCAL MUNICIPALITY</v>
      </c>
      <c r="D1" s="197"/>
      <c r="E1" s="197"/>
      <c r="F1" s="197"/>
      <c r="G1" s="197"/>
      <c r="H1" s="197"/>
      <c r="I1" s="197"/>
      <c r="J1" s="197"/>
      <c r="K1" s="197"/>
      <c r="L1" s="197"/>
      <c r="M1" s="197"/>
      <c r="N1" s="197"/>
      <c r="O1" s="197"/>
      <c r="P1" s="197"/>
      <c r="Q1" s="197"/>
      <c r="R1" s="197"/>
      <c r="S1" s="251" t="str">
        <f>Page3!F4</f>
        <v>WSDP 2012</v>
      </c>
      <c r="T1" s="197"/>
      <c r="U1" s="197"/>
      <c r="V1" s="197"/>
      <c r="W1" s="197"/>
      <c r="X1" s="197"/>
    </row>
    <row r="2" spans="1:25" ht="15.75" thickBot="1">
      <c r="A2" s="1"/>
      <c r="B2" s="2871" t="s">
        <v>242</v>
      </c>
      <c r="C2" s="2872"/>
      <c r="D2" s="2872"/>
      <c r="E2" s="2872"/>
      <c r="F2" s="2872"/>
      <c r="G2" s="2872"/>
      <c r="H2" s="2872"/>
      <c r="I2" s="2872"/>
      <c r="J2" s="2872"/>
      <c r="K2" s="2872"/>
      <c r="L2" s="2872"/>
      <c r="M2" s="2872"/>
      <c r="N2" s="2872"/>
      <c r="O2" s="2872"/>
      <c r="P2" s="2872"/>
      <c r="Q2" s="2872"/>
      <c r="R2" s="2872"/>
      <c r="S2" s="2872"/>
      <c r="T2" s="2872"/>
      <c r="U2" s="2872"/>
      <c r="V2" s="2872"/>
      <c r="W2" s="2873"/>
      <c r="X2" s="197"/>
    </row>
    <row r="3" spans="1:25" s="14" customFormat="1" ht="14.25" customHeight="1">
      <c r="A3" s="13"/>
      <c r="B3" s="2874" t="s">
        <v>66</v>
      </c>
      <c r="C3" s="2875"/>
      <c r="D3" s="2875"/>
      <c r="E3" s="2875"/>
      <c r="F3" s="2875"/>
      <c r="G3" s="2875"/>
      <c r="H3" s="2875"/>
      <c r="I3" s="2875"/>
      <c r="J3" s="2876" t="s">
        <v>705</v>
      </c>
      <c r="K3" s="2876"/>
      <c r="L3" s="2877" t="s">
        <v>67</v>
      </c>
      <c r="M3" s="2877"/>
      <c r="N3" s="2877"/>
      <c r="O3" s="2877"/>
      <c r="P3" s="2877"/>
      <c r="Q3" s="2877"/>
      <c r="R3" s="2877"/>
      <c r="S3" s="2877"/>
      <c r="T3" s="2877"/>
      <c r="U3" s="2877"/>
      <c r="V3" s="2877"/>
      <c r="W3" s="2878"/>
      <c r="X3" s="499"/>
    </row>
    <row r="4" spans="1:25">
      <c r="A4" s="1"/>
      <c r="B4" s="2676" t="s">
        <v>639</v>
      </c>
      <c r="C4" s="2677"/>
      <c r="D4" s="2677"/>
      <c r="E4" s="2677"/>
      <c r="F4" s="2677"/>
      <c r="G4" s="2677"/>
      <c r="H4" s="2677"/>
      <c r="I4" s="2678"/>
      <c r="J4" s="2879"/>
      <c r="K4" s="2880"/>
      <c r="L4" s="2577" t="s">
        <v>735</v>
      </c>
      <c r="M4" s="2577"/>
      <c r="N4" s="2577"/>
      <c r="O4" s="2577"/>
      <c r="P4" s="2577"/>
      <c r="Q4" s="2577"/>
      <c r="R4" s="2577"/>
      <c r="S4" s="2577"/>
      <c r="T4" s="2577"/>
      <c r="U4" s="2589" t="s">
        <v>69</v>
      </c>
      <c r="V4" s="2589"/>
      <c r="W4" s="2590"/>
      <c r="X4" s="197"/>
    </row>
    <row r="5" spans="1:25" ht="15" customHeight="1">
      <c r="A5" s="1"/>
      <c r="B5" s="2604"/>
      <c r="C5" s="2605"/>
      <c r="D5" s="2605"/>
      <c r="E5" s="2605"/>
      <c r="F5" s="2605"/>
      <c r="G5" s="2605"/>
      <c r="H5" s="2605"/>
      <c r="I5" s="2679"/>
      <c r="J5" s="2504" t="s">
        <v>73</v>
      </c>
      <c r="K5" s="2832" t="s">
        <v>73</v>
      </c>
      <c r="L5" s="2740" t="s">
        <v>70</v>
      </c>
      <c r="M5" s="2884" t="s">
        <v>108</v>
      </c>
      <c r="N5" s="2884"/>
      <c r="O5" s="2884"/>
      <c r="P5" s="2884"/>
      <c r="Q5" s="2881" t="s">
        <v>72</v>
      </c>
      <c r="R5" s="2881"/>
      <c r="S5" s="2881"/>
      <c r="T5" s="2505" t="s">
        <v>73</v>
      </c>
      <c r="U5" s="2740" t="s">
        <v>70</v>
      </c>
      <c r="V5" s="2820" t="s">
        <v>74</v>
      </c>
      <c r="W5" s="2490" t="s">
        <v>73</v>
      </c>
      <c r="X5" s="197"/>
    </row>
    <row r="6" spans="1:25" ht="59.25" customHeight="1">
      <c r="A6" s="1"/>
      <c r="B6" s="2680"/>
      <c r="C6" s="2681"/>
      <c r="D6" s="2681"/>
      <c r="E6" s="2681"/>
      <c r="F6" s="2681"/>
      <c r="G6" s="2681"/>
      <c r="H6" s="2681"/>
      <c r="I6" s="2682"/>
      <c r="J6" s="2831"/>
      <c r="K6" s="2633"/>
      <c r="L6" s="2741"/>
      <c r="M6" s="2419" t="s">
        <v>75</v>
      </c>
      <c r="N6" s="2419"/>
      <c r="O6" s="2419"/>
      <c r="P6" s="2419"/>
      <c r="Q6" s="390" t="s">
        <v>364</v>
      </c>
      <c r="R6" s="390" t="s">
        <v>77</v>
      </c>
      <c r="S6" s="390" t="s">
        <v>78</v>
      </c>
      <c r="T6" s="2506"/>
      <c r="U6" s="2741"/>
      <c r="V6" s="2821"/>
      <c r="W6" s="2491"/>
      <c r="X6" s="197"/>
    </row>
    <row r="7" spans="1:25" ht="16.5" customHeight="1">
      <c r="A7" s="1"/>
      <c r="B7" s="2882" t="s">
        <v>37</v>
      </c>
      <c r="C7" s="2883"/>
      <c r="D7" s="2883"/>
      <c r="E7" s="2883"/>
      <c r="F7" s="2883"/>
      <c r="G7" s="2883"/>
      <c r="H7" s="2883"/>
      <c r="I7" s="2883"/>
      <c r="J7" s="2616"/>
      <c r="K7" s="2633"/>
      <c r="L7" s="2741"/>
      <c r="M7" s="2836">
        <v>1</v>
      </c>
      <c r="N7" s="2836">
        <v>3</v>
      </c>
      <c r="O7" s="2836">
        <v>5</v>
      </c>
      <c r="P7" s="2836" t="s">
        <v>79</v>
      </c>
      <c r="Q7" s="2838" t="s">
        <v>80</v>
      </c>
      <c r="R7" s="2838" t="s">
        <v>80</v>
      </c>
      <c r="S7" s="2838" t="s">
        <v>80</v>
      </c>
      <c r="T7" s="2506"/>
      <c r="U7" s="2741"/>
      <c r="V7" s="2821"/>
      <c r="W7" s="2491"/>
      <c r="X7" s="197"/>
    </row>
    <row r="8" spans="1:25" ht="16.5" customHeight="1">
      <c r="A8" s="1"/>
      <c r="B8" s="2885" t="s">
        <v>208</v>
      </c>
      <c r="C8" s="2886"/>
      <c r="D8" s="2886"/>
      <c r="E8" s="2886"/>
      <c r="F8" s="2886"/>
      <c r="G8" s="2886"/>
      <c r="H8" s="2886"/>
      <c r="I8" s="2886"/>
      <c r="J8" s="2616"/>
      <c r="K8" s="2633"/>
      <c r="L8" s="2742"/>
      <c r="M8" s="2837"/>
      <c r="N8" s="2837"/>
      <c r="O8" s="2837"/>
      <c r="P8" s="2837"/>
      <c r="Q8" s="2839"/>
      <c r="R8" s="2839"/>
      <c r="S8" s="2839"/>
      <c r="T8" s="2506"/>
      <c r="U8" s="2742"/>
      <c r="V8" s="2822"/>
      <c r="W8" s="2491"/>
      <c r="X8" s="197"/>
    </row>
    <row r="9" spans="1:25" ht="14.25" customHeight="1">
      <c r="A9" s="1"/>
      <c r="B9" s="2889" t="s">
        <v>246</v>
      </c>
      <c r="C9" s="2890"/>
      <c r="D9" s="2890"/>
      <c r="E9" s="2890"/>
      <c r="F9" s="2890"/>
      <c r="G9" s="2890"/>
      <c r="H9" s="2890"/>
      <c r="I9" s="2890"/>
      <c r="J9" s="589" t="s">
        <v>302</v>
      </c>
      <c r="K9" s="589" t="s">
        <v>302</v>
      </c>
      <c r="L9" s="2835" t="s">
        <v>660</v>
      </c>
      <c r="M9" s="2835"/>
      <c r="N9" s="2835"/>
      <c r="O9" s="2835"/>
      <c r="P9" s="2835"/>
      <c r="Q9" s="2835"/>
      <c r="R9" s="2835"/>
      <c r="S9" s="2835"/>
      <c r="T9" s="589" t="s">
        <v>302</v>
      </c>
      <c r="U9" s="2840" t="s">
        <v>661</v>
      </c>
      <c r="V9" s="2840"/>
      <c r="W9" s="728" t="s">
        <v>302</v>
      </c>
      <c r="X9" s="197"/>
    </row>
    <row r="10" spans="1:25" ht="62.25" customHeight="1">
      <c r="A10" s="1"/>
      <c r="B10" s="2887" t="s">
        <v>138</v>
      </c>
      <c r="C10" s="2888"/>
      <c r="D10" s="2888"/>
      <c r="E10" s="590" t="s">
        <v>139</v>
      </c>
      <c r="F10" s="590" t="s">
        <v>402</v>
      </c>
      <c r="G10" s="590" t="s">
        <v>403</v>
      </c>
      <c r="H10" s="590" t="s">
        <v>404</v>
      </c>
      <c r="I10" s="590" t="s">
        <v>140</v>
      </c>
      <c r="J10" s="2619"/>
      <c r="K10" s="2619"/>
      <c r="L10" s="2619"/>
      <c r="M10" s="2619"/>
      <c r="N10" s="2619"/>
      <c r="O10" s="2619"/>
      <c r="P10" s="2619"/>
      <c r="Q10" s="2619"/>
      <c r="R10" s="2619"/>
      <c r="S10" s="2619"/>
      <c r="T10" s="2619"/>
      <c r="U10" s="2619"/>
      <c r="V10" s="2619"/>
      <c r="W10" s="2757"/>
      <c r="X10" s="197"/>
    </row>
    <row r="11" spans="1:25" ht="15.75" customHeight="1">
      <c r="A11" s="1"/>
      <c r="B11" s="2843" t="s">
        <v>301</v>
      </c>
      <c r="C11" s="2844"/>
      <c r="D11" s="2844"/>
      <c r="E11" s="2844"/>
      <c r="F11" s="2844"/>
      <c r="G11" s="2844"/>
      <c r="H11" s="2844"/>
      <c r="I11" s="2844"/>
      <c r="J11" s="2619"/>
      <c r="K11" s="2619"/>
      <c r="L11" s="2619"/>
      <c r="M11" s="2619"/>
      <c r="N11" s="2619"/>
      <c r="O11" s="2619"/>
      <c r="P11" s="2619"/>
      <c r="Q11" s="2619"/>
      <c r="R11" s="2619"/>
      <c r="S11" s="2619"/>
      <c r="T11" s="2619"/>
      <c r="U11" s="2619"/>
      <c r="V11" s="2619"/>
      <c r="W11" s="2757"/>
      <c r="X11" s="197"/>
    </row>
    <row r="12" spans="1:25" ht="15" customHeight="1">
      <c r="A12" s="1"/>
      <c r="B12" s="2891" t="s">
        <v>500</v>
      </c>
      <c r="C12" s="2892"/>
      <c r="D12" s="2893"/>
      <c r="E12" s="271">
        <v>37</v>
      </c>
      <c r="F12" s="271">
        <v>36</v>
      </c>
      <c r="G12" s="271"/>
      <c r="H12" s="271">
        <v>1</v>
      </c>
      <c r="I12" s="271"/>
      <c r="J12" s="403">
        <v>55</v>
      </c>
      <c r="K12" s="404">
        <v>60</v>
      </c>
      <c r="L12" s="1976" t="s">
        <v>1270</v>
      </c>
      <c r="M12" s="1976" t="s">
        <v>1270</v>
      </c>
      <c r="N12" s="1976" t="s">
        <v>1270</v>
      </c>
      <c r="O12" s="1976" t="s">
        <v>1270</v>
      </c>
      <c r="P12" s="271"/>
      <c r="Q12" s="1976" t="s">
        <v>1270</v>
      </c>
      <c r="R12" s="1976" t="s">
        <v>1270</v>
      </c>
      <c r="S12" s="1976" t="s">
        <v>1270</v>
      </c>
      <c r="T12" s="405">
        <v>60</v>
      </c>
      <c r="U12" s="1976" t="s">
        <v>1270</v>
      </c>
      <c r="V12" s="1976" t="s">
        <v>1271</v>
      </c>
      <c r="W12" s="406">
        <v>40</v>
      </c>
      <c r="X12" s="197"/>
    </row>
    <row r="13" spans="1:25" ht="15" customHeight="1">
      <c r="A13" s="1"/>
      <c r="B13" s="2894" t="s">
        <v>141</v>
      </c>
      <c r="C13" s="2895"/>
      <c r="D13" s="2896"/>
      <c r="E13" s="271"/>
      <c r="F13" s="271"/>
      <c r="G13" s="271"/>
      <c r="H13" s="271"/>
      <c r="I13" s="271"/>
      <c r="J13" s="403">
        <v>0</v>
      </c>
      <c r="K13" s="404">
        <v>0</v>
      </c>
      <c r="L13" s="1976" t="s">
        <v>1270</v>
      </c>
      <c r="M13" s="1976" t="s">
        <v>1270</v>
      </c>
      <c r="N13" s="1976" t="s">
        <v>1270</v>
      </c>
      <c r="O13" s="1976" t="s">
        <v>1270</v>
      </c>
      <c r="P13" s="1976"/>
      <c r="Q13" s="1976" t="s">
        <v>1270</v>
      </c>
      <c r="R13" s="1976" t="s">
        <v>1270</v>
      </c>
      <c r="S13" s="1976" t="s">
        <v>1270</v>
      </c>
      <c r="T13" s="405">
        <v>60</v>
      </c>
      <c r="U13" s="1976" t="s">
        <v>1270</v>
      </c>
      <c r="V13" s="1976" t="s">
        <v>1271</v>
      </c>
      <c r="W13" s="406">
        <v>40</v>
      </c>
      <c r="X13" s="197"/>
    </row>
    <row r="14" spans="1:25" ht="15" customHeight="1">
      <c r="A14" s="1"/>
      <c r="B14" s="2866" t="s">
        <v>106</v>
      </c>
      <c r="C14" s="2867"/>
      <c r="D14" s="2868"/>
      <c r="E14" s="591">
        <f>SUM(E12:E13)</f>
        <v>37</v>
      </c>
      <c r="F14" s="591">
        <f t="shared" ref="F14:I14" si="0">SUM(F12:F13)</f>
        <v>36</v>
      </c>
      <c r="G14" s="591">
        <f t="shared" si="0"/>
        <v>0</v>
      </c>
      <c r="H14" s="591">
        <f t="shared" si="0"/>
        <v>1</v>
      </c>
      <c r="I14" s="591">
        <f t="shared" si="0"/>
        <v>0</v>
      </c>
      <c r="J14" s="2833"/>
      <c r="K14" s="2833"/>
      <c r="L14" s="2833"/>
      <c r="M14" s="2833"/>
      <c r="N14" s="2833"/>
      <c r="O14" s="2833"/>
      <c r="P14" s="2833"/>
      <c r="Q14" s="2833"/>
      <c r="R14" s="2833"/>
      <c r="S14" s="2833"/>
      <c r="T14" s="2833"/>
      <c r="U14" s="2833"/>
      <c r="V14" s="2833"/>
      <c r="W14" s="2834"/>
      <c r="X14" s="197"/>
    </row>
    <row r="15" spans="1:25" ht="15" customHeight="1">
      <c r="A15" s="1"/>
      <c r="B15" s="2845" t="s">
        <v>559</v>
      </c>
      <c r="C15" s="2846"/>
      <c r="D15" s="2846"/>
      <c r="E15" s="2846"/>
      <c r="F15" s="2846"/>
      <c r="G15" s="2846"/>
      <c r="H15" s="2846"/>
      <c r="I15" s="2846"/>
      <c r="J15" s="2833"/>
      <c r="K15" s="2833"/>
      <c r="L15" s="2833"/>
      <c r="M15" s="2833"/>
      <c r="N15" s="2833"/>
      <c r="O15" s="2833"/>
      <c r="P15" s="2833"/>
      <c r="Q15" s="2833"/>
      <c r="R15" s="2833"/>
      <c r="S15" s="2833"/>
      <c r="T15" s="2833"/>
      <c r="U15" s="2833"/>
      <c r="V15" s="2833"/>
      <c r="W15" s="2834"/>
      <c r="X15" s="197"/>
    </row>
    <row r="16" spans="1:25" ht="15" customHeight="1">
      <c r="A16" s="1"/>
      <c r="B16" s="2897" t="s">
        <v>501</v>
      </c>
      <c r="C16" s="2898"/>
      <c r="D16" s="2899"/>
      <c r="E16" s="273">
        <v>3</v>
      </c>
      <c r="F16" s="273">
        <v>3</v>
      </c>
      <c r="G16" s="273">
        <v>0</v>
      </c>
      <c r="H16" s="273">
        <v>0</v>
      </c>
      <c r="I16" s="273"/>
      <c r="J16" s="403">
        <v>60</v>
      </c>
      <c r="K16" s="404">
        <v>60</v>
      </c>
      <c r="L16" s="1976" t="s">
        <v>1270</v>
      </c>
      <c r="M16" s="1976" t="s">
        <v>1270</v>
      </c>
      <c r="N16" s="1976" t="s">
        <v>1270</v>
      </c>
      <c r="O16" s="1976" t="s">
        <v>1270</v>
      </c>
      <c r="P16" s="1976"/>
      <c r="Q16" s="1976" t="s">
        <v>1270</v>
      </c>
      <c r="R16" s="1976" t="s">
        <v>1270</v>
      </c>
      <c r="S16" s="1976" t="s">
        <v>1270</v>
      </c>
      <c r="T16" s="405">
        <v>60</v>
      </c>
      <c r="U16" s="1976" t="s">
        <v>1270</v>
      </c>
      <c r="V16" s="1976" t="s">
        <v>1271</v>
      </c>
      <c r="W16" s="406">
        <v>40</v>
      </c>
      <c r="X16" s="197"/>
      <c r="Y16" s="30" t="s">
        <v>1</v>
      </c>
    </row>
    <row r="17" spans="1:24" ht="15" customHeight="1">
      <c r="A17" s="1"/>
      <c r="B17" s="2897" t="s">
        <v>502</v>
      </c>
      <c r="C17" s="2898"/>
      <c r="D17" s="2899"/>
      <c r="E17" s="273">
        <v>0</v>
      </c>
      <c r="F17" s="273">
        <v>0</v>
      </c>
      <c r="G17" s="273">
        <v>0</v>
      </c>
      <c r="H17" s="273">
        <v>0</v>
      </c>
      <c r="I17" s="273"/>
      <c r="J17" s="403">
        <v>60</v>
      </c>
      <c r="K17" s="404">
        <v>60</v>
      </c>
      <c r="L17" s="1976" t="s">
        <v>1270</v>
      </c>
      <c r="M17" s="1976" t="s">
        <v>1270</v>
      </c>
      <c r="N17" s="1976" t="s">
        <v>1270</v>
      </c>
      <c r="O17" s="1976" t="s">
        <v>1270</v>
      </c>
      <c r="P17" s="1976"/>
      <c r="Q17" s="1976" t="s">
        <v>1270</v>
      </c>
      <c r="R17" s="1976" t="s">
        <v>1270</v>
      </c>
      <c r="S17" s="1976" t="s">
        <v>1270</v>
      </c>
      <c r="T17" s="405">
        <v>60</v>
      </c>
      <c r="U17" s="1976" t="s">
        <v>1270</v>
      </c>
      <c r="V17" s="1976" t="s">
        <v>1271</v>
      </c>
      <c r="W17" s="406">
        <v>40</v>
      </c>
      <c r="X17" s="197"/>
    </row>
    <row r="18" spans="1:24" ht="15" customHeight="1">
      <c r="A18" s="1"/>
      <c r="B18" s="2907" t="s">
        <v>503</v>
      </c>
      <c r="C18" s="2908"/>
      <c r="D18" s="2909"/>
      <c r="E18" s="271">
        <v>6</v>
      </c>
      <c r="F18" s="271">
        <v>2</v>
      </c>
      <c r="G18" s="271">
        <v>0</v>
      </c>
      <c r="H18" s="271">
        <v>4</v>
      </c>
      <c r="I18" s="271"/>
      <c r="J18" s="403">
        <v>50</v>
      </c>
      <c r="K18" s="404">
        <v>60</v>
      </c>
      <c r="L18" s="1976" t="s">
        <v>1270</v>
      </c>
      <c r="M18" s="1976" t="s">
        <v>1270</v>
      </c>
      <c r="N18" s="1976" t="s">
        <v>1270</v>
      </c>
      <c r="O18" s="1976" t="s">
        <v>1270</v>
      </c>
      <c r="P18" s="1976"/>
      <c r="Q18" s="1976" t="s">
        <v>1270</v>
      </c>
      <c r="R18" s="1976" t="s">
        <v>1270</v>
      </c>
      <c r="S18" s="1976" t="s">
        <v>1270</v>
      </c>
      <c r="T18" s="405">
        <v>60</v>
      </c>
      <c r="U18" s="1976" t="s">
        <v>1270</v>
      </c>
      <c r="V18" s="1976" t="s">
        <v>1271</v>
      </c>
      <c r="W18" s="406">
        <v>40</v>
      </c>
      <c r="X18" s="197"/>
    </row>
    <row r="19" spans="1:24" ht="15" customHeight="1">
      <c r="A19" s="1"/>
      <c r="B19" s="2866" t="s">
        <v>106</v>
      </c>
      <c r="C19" s="2867"/>
      <c r="D19" s="2868"/>
      <c r="E19" s="591">
        <f>SUM(E16:E18)</f>
        <v>9</v>
      </c>
      <c r="F19" s="591">
        <f t="shared" ref="F19:I19" si="1">SUM(F16:F18)</f>
        <v>5</v>
      </c>
      <c r="G19" s="591">
        <f t="shared" si="1"/>
        <v>0</v>
      </c>
      <c r="H19" s="591">
        <f t="shared" si="1"/>
        <v>4</v>
      </c>
      <c r="I19" s="591">
        <f t="shared" si="1"/>
        <v>0</v>
      </c>
      <c r="J19" s="2905"/>
      <c r="K19" s="2905"/>
      <c r="L19" s="2905"/>
      <c r="M19" s="2905"/>
      <c r="N19" s="2905"/>
      <c r="O19" s="2905"/>
      <c r="P19" s="2905"/>
      <c r="Q19" s="2905"/>
      <c r="R19" s="2905"/>
      <c r="S19" s="2905"/>
      <c r="T19" s="2905"/>
      <c r="U19" s="2905"/>
      <c r="V19" s="2905"/>
      <c r="W19" s="2906"/>
      <c r="X19" s="197"/>
    </row>
    <row r="20" spans="1:24" s="30" customFormat="1" ht="15" customHeight="1">
      <c r="A20" s="1"/>
      <c r="B20" s="729" t="s">
        <v>483</v>
      </c>
      <c r="C20" s="570"/>
      <c r="D20" s="570"/>
      <c r="E20" s="570"/>
      <c r="F20" s="570"/>
      <c r="G20" s="570"/>
      <c r="H20" s="570"/>
      <c r="I20" s="570"/>
      <c r="J20" s="270">
        <f>SUM(J12:J13,J16:J18)/5/100</f>
        <v>0.45</v>
      </c>
      <c r="K20" s="270">
        <f>SUM(K12:K13,K16:K18)/5/100</f>
        <v>0.48</v>
      </c>
      <c r="L20" s="2900"/>
      <c r="M20" s="2900"/>
      <c r="N20" s="2900"/>
      <c r="O20" s="2900"/>
      <c r="P20" s="2900"/>
      <c r="Q20" s="2900"/>
      <c r="R20" s="2900"/>
      <c r="S20" s="2900"/>
      <c r="T20" s="270">
        <f>SUM(T16:T18,T12:T13)/5/100</f>
        <v>0.6</v>
      </c>
      <c r="U20" s="2900"/>
      <c r="V20" s="2900"/>
      <c r="W20" s="407">
        <f>SUM(W16:W18,W12:W13)/5/100</f>
        <v>0.4</v>
      </c>
      <c r="X20" s="197"/>
    </row>
    <row r="21" spans="1:24" ht="15" customHeight="1">
      <c r="A21" s="1"/>
      <c r="B21" s="2864" t="s">
        <v>476</v>
      </c>
      <c r="C21" s="2865"/>
      <c r="D21" s="2865"/>
      <c r="E21" s="2865"/>
      <c r="F21" s="2865"/>
      <c r="G21" s="2865"/>
      <c r="H21" s="2865"/>
      <c r="I21" s="2865"/>
      <c r="J21" s="2833"/>
      <c r="K21" s="2833"/>
      <c r="L21" s="2833"/>
      <c r="M21" s="2833"/>
      <c r="N21" s="2833"/>
      <c r="O21" s="2833"/>
      <c r="P21" s="2833"/>
      <c r="Q21" s="2833"/>
      <c r="R21" s="2833"/>
      <c r="S21" s="2833"/>
      <c r="T21" s="2833"/>
      <c r="U21" s="2833"/>
      <c r="V21" s="2833"/>
      <c r="W21" s="2834"/>
      <c r="X21" s="197"/>
    </row>
    <row r="22" spans="1:24" ht="15" customHeight="1">
      <c r="A22" s="1"/>
      <c r="B22" s="2843" t="s">
        <v>300</v>
      </c>
      <c r="C22" s="2844"/>
      <c r="D22" s="2844"/>
      <c r="E22" s="2844"/>
      <c r="F22" s="2844"/>
      <c r="G22" s="2844"/>
      <c r="H22" s="2844"/>
      <c r="I22" s="2844"/>
      <c r="J22" s="2833"/>
      <c r="K22" s="2833"/>
      <c r="L22" s="2833"/>
      <c r="M22" s="2833"/>
      <c r="N22" s="2833"/>
      <c r="O22" s="2833"/>
      <c r="P22" s="2833"/>
      <c r="Q22" s="2833"/>
      <c r="R22" s="2833"/>
      <c r="S22" s="2833"/>
      <c r="T22" s="2833"/>
      <c r="U22" s="2833"/>
      <c r="V22" s="2833"/>
      <c r="W22" s="2834"/>
      <c r="X22" s="197"/>
    </row>
    <row r="23" spans="1:24" ht="15" customHeight="1">
      <c r="A23" s="1"/>
      <c r="B23" s="2891" t="s">
        <v>500</v>
      </c>
      <c r="C23" s="2892"/>
      <c r="D23" s="2893"/>
      <c r="E23" s="1976">
        <v>37</v>
      </c>
      <c r="F23" s="271">
        <v>20</v>
      </c>
      <c r="G23" s="271">
        <v>2</v>
      </c>
      <c r="H23" s="271">
        <v>17</v>
      </c>
      <c r="I23" s="271"/>
      <c r="J23" s="403">
        <v>40</v>
      </c>
      <c r="K23" s="404">
        <v>60</v>
      </c>
      <c r="L23" s="1976" t="s">
        <v>1270</v>
      </c>
      <c r="M23" s="1976" t="s">
        <v>1270</v>
      </c>
      <c r="N23" s="1976" t="s">
        <v>1270</v>
      </c>
      <c r="O23" s="1976" t="s">
        <v>1270</v>
      </c>
      <c r="P23" s="1976"/>
      <c r="Q23" s="1976" t="s">
        <v>1270</v>
      </c>
      <c r="R23" s="1976" t="s">
        <v>1270</v>
      </c>
      <c r="S23" s="1976" t="s">
        <v>1270</v>
      </c>
      <c r="T23" s="405">
        <v>60</v>
      </c>
      <c r="U23" s="1976" t="s">
        <v>1270</v>
      </c>
      <c r="V23" s="1976" t="s">
        <v>1271</v>
      </c>
      <c r="W23" s="406">
        <v>40</v>
      </c>
      <c r="X23" s="197"/>
    </row>
    <row r="24" spans="1:24" s="30" customFormat="1" ht="15" customHeight="1">
      <c r="A24" s="1"/>
      <c r="B24" s="2894" t="s">
        <v>141</v>
      </c>
      <c r="C24" s="2895"/>
      <c r="D24" s="2896"/>
      <c r="E24" s="271"/>
      <c r="F24" s="271"/>
      <c r="G24" s="271"/>
      <c r="H24" s="271"/>
      <c r="I24" s="271"/>
      <c r="J24" s="403"/>
      <c r="K24" s="404"/>
      <c r="L24" s="1976" t="s">
        <v>1270</v>
      </c>
      <c r="M24" s="1976" t="s">
        <v>1270</v>
      </c>
      <c r="N24" s="1976" t="s">
        <v>1270</v>
      </c>
      <c r="O24" s="1976" t="s">
        <v>1270</v>
      </c>
      <c r="P24" s="1976"/>
      <c r="Q24" s="1976" t="s">
        <v>1270</v>
      </c>
      <c r="R24" s="1976" t="s">
        <v>1270</v>
      </c>
      <c r="S24" s="1976" t="s">
        <v>1270</v>
      </c>
      <c r="T24" s="405">
        <v>60</v>
      </c>
      <c r="U24" s="1976" t="s">
        <v>1270</v>
      </c>
      <c r="V24" s="1976" t="s">
        <v>1271</v>
      </c>
      <c r="W24" s="406">
        <v>40</v>
      </c>
      <c r="X24" s="197"/>
    </row>
    <row r="25" spans="1:24" s="30" customFormat="1" ht="15" customHeight="1">
      <c r="A25" s="1"/>
      <c r="B25" s="2866" t="s">
        <v>106</v>
      </c>
      <c r="C25" s="2867"/>
      <c r="D25" s="2868"/>
      <c r="E25" s="591">
        <f>SUM(E23:E24)</f>
        <v>37</v>
      </c>
      <c r="F25" s="591">
        <f t="shared" ref="F25:I25" si="2">SUM(F23:F24)</f>
        <v>20</v>
      </c>
      <c r="G25" s="591">
        <f t="shared" si="2"/>
        <v>2</v>
      </c>
      <c r="H25" s="591">
        <f t="shared" si="2"/>
        <v>17</v>
      </c>
      <c r="I25" s="591">
        <f t="shared" si="2"/>
        <v>0</v>
      </c>
      <c r="J25" s="2833"/>
      <c r="K25" s="2833"/>
      <c r="L25" s="2833"/>
      <c r="M25" s="2833"/>
      <c r="N25" s="2833"/>
      <c r="O25" s="2833"/>
      <c r="P25" s="2833"/>
      <c r="Q25" s="2833"/>
      <c r="R25" s="2833"/>
      <c r="S25" s="2833"/>
      <c r="T25" s="2833"/>
      <c r="U25" s="2833"/>
      <c r="V25" s="2833"/>
      <c r="W25" s="2834"/>
      <c r="X25" s="197"/>
    </row>
    <row r="26" spans="1:24" ht="15" customHeight="1">
      <c r="A26" s="1"/>
      <c r="B26" s="2845" t="s">
        <v>560</v>
      </c>
      <c r="C26" s="2846"/>
      <c r="D26" s="2846"/>
      <c r="E26" s="2846"/>
      <c r="F26" s="2846"/>
      <c r="G26" s="2846"/>
      <c r="H26" s="2846"/>
      <c r="I26" s="2846"/>
      <c r="J26" s="2833"/>
      <c r="K26" s="2833"/>
      <c r="L26" s="2833"/>
      <c r="M26" s="2833"/>
      <c r="N26" s="2833"/>
      <c r="O26" s="2833"/>
      <c r="P26" s="2833"/>
      <c r="Q26" s="2833"/>
      <c r="R26" s="2833"/>
      <c r="S26" s="2833"/>
      <c r="T26" s="2833"/>
      <c r="U26" s="2833"/>
      <c r="V26" s="2833"/>
      <c r="W26" s="2834"/>
      <c r="X26" s="197"/>
    </row>
    <row r="27" spans="1:24" ht="15" customHeight="1">
      <c r="A27" s="1"/>
      <c r="B27" s="2897" t="s">
        <v>501</v>
      </c>
      <c r="C27" s="2898"/>
      <c r="D27" s="2899"/>
      <c r="E27" s="273">
        <v>3</v>
      </c>
      <c r="F27" s="273">
        <v>3</v>
      </c>
      <c r="G27" s="273">
        <v>0</v>
      </c>
      <c r="H27" s="273">
        <v>0</v>
      </c>
      <c r="I27" s="273"/>
      <c r="J27" s="403">
        <v>60</v>
      </c>
      <c r="K27" s="404">
        <v>60</v>
      </c>
      <c r="L27" s="1976" t="s">
        <v>1270</v>
      </c>
      <c r="M27" s="1976" t="s">
        <v>1270</v>
      </c>
      <c r="N27" s="1976" t="s">
        <v>1270</v>
      </c>
      <c r="O27" s="1976" t="s">
        <v>1270</v>
      </c>
      <c r="P27" s="1976"/>
      <c r="Q27" s="1976" t="s">
        <v>1270</v>
      </c>
      <c r="R27" s="1976" t="s">
        <v>1270</v>
      </c>
      <c r="S27" s="1976" t="s">
        <v>1270</v>
      </c>
      <c r="T27" s="405">
        <v>60</v>
      </c>
      <c r="U27" s="1976" t="s">
        <v>1270</v>
      </c>
      <c r="V27" s="1976" t="s">
        <v>1271</v>
      </c>
      <c r="W27" s="406">
        <v>40</v>
      </c>
      <c r="X27" s="197"/>
    </row>
    <row r="28" spans="1:24" ht="15" customHeight="1">
      <c r="A28" s="1"/>
      <c r="B28" s="2897" t="s">
        <v>502</v>
      </c>
      <c r="C28" s="2898"/>
      <c r="D28" s="2899"/>
      <c r="E28" s="273">
        <v>0</v>
      </c>
      <c r="F28" s="273">
        <v>0</v>
      </c>
      <c r="G28" s="273">
        <v>0</v>
      </c>
      <c r="H28" s="273">
        <v>0</v>
      </c>
      <c r="I28" s="273"/>
      <c r="J28" s="403">
        <v>60</v>
      </c>
      <c r="K28" s="404">
        <v>60</v>
      </c>
      <c r="L28" s="1976" t="s">
        <v>1270</v>
      </c>
      <c r="M28" s="1976" t="s">
        <v>1270</v>
      </c>
      <c r="N28" s="1976" t="s">
        <v>1270</v>
      </c>
      <c r="O28" s="1976" t="s">
        <v>1270</v>
      </c>
      <c r="P28" s="1976"/>
      <c r="Q28" s="1976" t="s">
        <v>1270</v>
      </c>
      <c r="R28" s="1976" t="s">
        <v>1270</v>
      </c>
      <c r="S28" s="1976" t="s">
        <v>1270</v>
      </c>
      <c r="T28" s="405">
        <v>60</v>
      </c>
      <c r="U28" s="1976" t="s">
        <v>1270</v>
      </c>
      <c r="V28" s="1976" t="s">
        <v>1271</v>
      </c>
      <c r="W28" s="406">
        <v>40</v>
      </c>
      <c r="X28" s="197"/>
    </row>
    <row r="29" spans="1:24" ht="15" customHeight="1">
      <c r="A29" s="1"/>
      <c r="B29" s="2907" t="s">
        <v>503</v>
      </c>
      <c r="C29" s="2908"/>
      <c r="D29" s="2909"/>
      <c r="E29" s="271">
        <v>6</v>
      </c>
      <c r="F29" s="271">
        <v>3</v>
      </c>
      <c r="G29" s="271">
        <v>0</v>
      </c>
      <c r="H29" s="271">
        <v>3</v>
      </c>
      <c r="I29" s="271"/>
      <c r="J29" s="403">
        <v>40</v>
      </c>
      <c r="K29" s="404">
        <v>60</v>
      </c>
      <c r="L29" s="1976" t="s">
        <v>1270</v>
      </c>
      <c r="M29" s="1976" t="s">
        <v>1270</v>
      </c>
      <c r="N29" s="1976" t="s">
        <v>1270</v>
      </c>
      <c r="O29" s="1976" t="s">
        <v>1270</v>
      </c>
      <c r="P29" s="1976"/>
      <c r="Q29" s="1976" t="s">
        <v>1270</v>
      </c>
      <c r="R29" s="1976" t="s">
        <v>1270</v>
      </c>
      <c r="S29" s="1976" t="s">
        <v>1270</v>
      </c>
      <c r="T29" s="405">
        <v>60</v>
      </c>
      <c r="U29" s="1976" t="s">
        <v>1270</v>
      </c>
      <c r="V29" s="1976" t="s">
        <v>1271</v>
      </c>
      <c r="W29" s="406">
        <v>40</v>
      </c>
      <c r="X29" s="197"/>
    </row>
    <row r="30" spans="1:24" ht="15" customHeight="1">
      <c r="A30" s="1"/>
      <c r="B30" s="2866" t="s">
        <v>106</v>
      </c>
      <c r="C30" s="2867"/>
      <c r="D30" s="2868"/>
      <c r="E30" s="591">
        <f>SUM(E27:E29)</f>
        <v>9</v>
      </c>
      <c r="F30" s="591">
        <f t="shared" ref="F30:I30" si="3">SUM(F27:F29)</f>
        <v>6</v>
      </c>
      <c r="G30" s="591">
        <f t="shared" si="3"/>
        <v>0</v>
      </c>
      <c r="H30" s="591">
        <f t="shared" si="3"/>
        <v>3</v>
      </c>
      <c r="I30" s="591">
        <f t="shared" si="3"/>
        <v>0</v>
      </c>
      <c r="J30" s="2833"/>
      <c r="K30" s="2833"/>
      <c r="L30" s="2833"/>
      <c r="M30" s="2833"/>
      <c r="N30" s="2833"/>
      <c r="O30" s="2833"/>
      <c r="P30" s="2833"/>
      <c r="Q30" s="2833"/>
      <c r="R30" s="2833"/>
      <c r="S30" s="2833"/>
      <c r="T30" s="2833"/>
      <c r="U30" s="2833"/>
      <c r="V30" s="2833"/>
      <c r="W30" s="2834"/>
      <c r="X30" s="197"/>
    </row>
    <row r="31" spans="1:24" s="30" customFormat="1" ht="15" customHeight="1" thickBot="1">
      <c r="A31" s="1"/>
      <c r="B31" s="2903" t="s">
        <v>484</v>
      </c>
      <c r="C31" s="2904"/>
      <c r="D31" s="2904"/>
      <c r="E31" s="2904"/>
      <c r="F31" s="2904"/>
      <c r="G31" s="2904"/>
      <c r="H31" s="2904"/>
      <c r="I31" s="2904"/>
      <c r="J31" s="408">
        <f>SUM(J27:J29,J23:J24)/5/100</f>
        <v>0.4</v>
      </c>
      <c r="K31" s="408">
        <f>SUM(K27:K29,K23:K24)/5/100</f>
        <v>0.48</v>
      </c>
      <c r="L31" s="2863"/>
      <c r="M31" s="2863"/>
      <c r="N31" s="2863"/>
      <c r="O31" s="2863"/>
      <c r="P31" s="2863"/>
      <c r="Q31" s="2863"/>
      <c r="R31" s="2863"/>
      <c r="S31" s="2863"/>
      <c r="T31" s="408">
        <f>SUM(T27:T29,T23:T24)/5/100</f>
        <v>0.6</v>
      </c>
      <c r="U31" s="2863"/>
      <c r="V31" s="2863"/>
      <c r="W31" s="409">
        <f>SUM(W27:W29,W23:W24)/5/100</f>
        <v>0.4</v>
      </c>
      <c r="X31" s="197"/>
    </row>
    <row r="32" spans="1:24" s="26" customFormat="1" ht="27.75" customHeight="1">
      <c r="A32" s="1"/>
      <c r="B32" s="197" t="s">
        <v>1</v>
      </c>
      <c r="C32" s="197"/>
      <c r="D32" s="197"/>
      <c r="E32" s="197"/>
      <c r="F32" s="197"/>
      <c r="G32" s="197"/>
      <c r="H32" s="197"/>
      <c r="I32" s="197"/>
      <c r="J32" s="197"/>
      <c r="K32" s="197"/>
      <c r="L32" s="197"/>
      <c r="M32" s="197"/>
      <c r="N32" s="197"/>
      <c r="O32" s="197"/>
      <c r="P32" s="197"/>
      <c r="Q32" s="197"/>
      <c r="R32" s="197"/>
      <c r="S32" s="197"/>
      <c r="T32" s="197"/>
      <c r="U32" s="197"/>
      <c r="V32" s="1264" t="s">
        <v>1249</v>
      </c>
      <c r="W32" s="323">
        <v>17</v>
      </c>
      <c r="X32" s="727"/>
    </row>
    <row r="33" spans="1:24" ht="18">
      <c r="A33" s="26"/>
      <c r="B33" s="46"/>
      <c r="C33" s="46"/>
      <c r="D33" s="46"/>
      <c r="E33" s="46"/>
      <c r="F33" s="46"/>
      <c r="G33" s="46"/>
      <c r="H33" s="46"/>
      <c r="I33" s="46"/>
      <c r="J33" s="46"/>
      <c r="K33" s="46"/>
      <c r="L33" s="46"/>
      <c r="M33" s="46"/>
      <c r="N33" s="46"/>
      <c r="O33" s="46"/>
      <c r="P33" s="46"/>
      <c r="Q33" s="46"/>
      <c r="R33" s="46"/>
      <c r="S33" s="46"/>
      <c r="T33" s="46"/>
      <c r="U33" s="46"/>
      <c r="V33" s="27"/>
      <c r="W33" s="50"/>
      <c r="X33" s="26"/>
    </row>
    <row r="34" spans="1:24" s="277" customFormat="1" ht="15.75" thickBot="1">
      <c r="A34" s="562"/>
      <c r="B34" s="198"/>
      <c r="C34" s="562"/>
      <c r="D34" s="562"/>
      <c r="E34" s="198" t="str">
        <f>Page3!A4</f>
        <v>MOHOKARE LOCAL MUNICIPALITY</v>
      </c>
      <c r="F34" s="562"/>
      <c r="G34" s="562"/>
      <c r="H34" s="562"/>
      <c r="I34" s="562"/>
      <c r="J34" s="562"/>
      <c r="K34" s="562"/>
      <c r="L34" s="562"/>
      <c r="M34" s="562"/>
      <c r="N34" s="562"/>
      <c r="O34" s="562"/>
      <c r="P34" s="562"/>
      <c r="Q34" s="562"/>
      <c r="R34" s="562"/>
      <c r="S34" s="251" t="str">
        <f>Page3!F4</f>
        <v>WSDP 2012</v>
      </c>
      <c r="T34" s="562"/>
      <c r="U34" s="562"/>
      <c r="V34" s="562"/>
      <c r="W34" s="562"/>
      <c r="X34" s="562"/>
    </row>
    <row r="35" spans="1:24">
      <c r="A35" s="1"/>
      <c r="B35" s="2910" t="s">
        <v>242</v>
      </c>
      <c r="C35" s="2911"/>
      <c r="D35" s="2911"/>
      <c r="E35" s="2911"/>
      <c r="F35" s="2911"/>
      <c r="G35" s="2911"/>
      <c r="H35" s="2911"/>
      <c r="I35" s="2911"/>
      <c r="J35" s="2911"/>
      <c r="K35" s="2911"/>
      <c r="L35" s="2911"/>
      <c r="M35" s="2911"/>
      <c r="N35" s="2911"/>
      <c r="O35" s="2911"/>
      <c r="P35" s="2911"/>
      <c r="Q35" s="2911"/>
      <c r="R35" s="2911"/>
      <c r="S35" s="2911"/>
      <c r="T35" s="2911"/>
      <c r="U35" s="2911"/>
      <c r="V35" s="2911"/>
      <c r="W35" s="2912"/>
      <c r="X35" s="1"/>
    </row>
    <row r="36" spans="1:24" s="14" customFormat="1" ht="12.75">
      <c r="A36" s="13"/>
      <c r="B36" s="2915" t="s">
        <v>66</v>
      </c>
      <c r="C36" s="2916"/>
      <c r="D36" s="2916"/>
      <c r="E36" s="2916"/>
      <c r="F36" s="2916"/>
      <c r="G36" s="2916"/>
      <c r="H36" s="2916"/>
      <c r="I36" s="2917"/>
      <c r="J36" s="2901" t="s">
        <v>705</v>
      </c>
      <c r="K36" s="2902"/>
      <c r="L36" s="2847" t="s">
        <v>67</v>
      </c>
      <c r="M36" s="2848"/>
      <c r="N36" s="2848"/>
      <c r="O36" s="2848"/>
      <c r="P36" s="2848"/>
      <c r="Q36" s="2848"/>
      <c r="R36" s="2848"/>
      <c r="S36" s="2848"/>
      <c r="T36" s="2848"/>
      <c r="U36" s="2848"/>
      <c r="V36" s="2848"/>
      <c r="W36" s="2849"/>
      <c r="X36" s="13"/>
    </row>
    <row r="37" spans="1:24" ht="15.75" customHeight="1">
      <c r="A37" s="1"/>
      <c r="B37" s="2913" t="s">
        <v>450</v>
      </c>
      <c r="C37" s="2914"/>
      <c r="D37" s="2914"/>
      <c r="E37" s="2914"/>
      <c r="F37" s="2914"/>
      <c r="G37" s="2914"/>
      <c r="H37" s="2914"/>
      <c r="I37" s="2914"/>
      <c r="J37" s="2880"/>
      <c r="K37" s="2880"/>
      <c r="L37" s="2577" t="s">
        <v>735</v>
      </c>
      <c r="M37" s="2577"/>
      <c r="N37" s="2577"/>
      <c r="O37" s="2577"/>
      <c r="P37" s="2577"/>
      <c r="Q37" s="2577"/>
      <c r="R37" s="2577"/>
      <c r="S37" s="2577"/>
      <c r="T37" s="2577"/>
      <c r="U37" s="2589" t="s">
        <v>69</v>
      </c>
      <c r="V37" s="2589"/>
      <c r="W37" s="2590"/>
      <c r="X37" s="1"/>
    </row>
    <row r="38" spans="1:24" ht="66.75" customHeight="1">
      <c r="A38" s="1"/>
      <c r="B38" s="2913"/>
      <c r="C38" s="2914"/>
      <c r="D38" s="2914"/>
      <c r="E38" s="2914"/>
      <c r="F38" s="2914"/>
      <c r="G38" s="2914"/>
      <c r="H38" s="2914"/>
      <c r="I38" s="2914"/>
      <c r="J38" s="2924" t="s">
        <v>73</v>
      </c>
      <c r="K38" s="2501" t="s">
        <v>73</v>
      </c>
      <c r="L38" s="2852"/>
      <c r="M38" s="2853"/>
      <c r="N38" s="2853"/>
      <c r="O38" s="2853"/>
      <c r="P38" s="2853"/>
      <c r="Q38" s="2853"/>
      <c r="R38" s="2853"/>
      <c r="S38" s="2854"/>
      <c r="T38" s="2921" t="s">
        <v>73</v>
      </c>
      <c r="U38" s="2852"/>
      <c r="V38" s="2854"/>
      <c r="W38" s="2918" t="s">
        <v>73</v>
      </c>
      <c r="X38" s="1"/>
    </row>
    <row r="39" spans="1:24">
      <c r="A39" s="1"/>
      <c r="B39" s="2913"/>
      <c r="C39" s="2914"/>
      <c r="D39" s="2914"/>
      <c r="E39" s="2914"/>
      <c r="F39" s="2914"/>
      <c r="G39" s="2914"/>
      <c r="H39" s="2914"/>
      <c r="I39" s="2914"/>
      <c r="J39" s="2924"/>
      <c r="K39" s="2502"/>
      <c r="L39" s="2855"/>
      <c r="M39" s="2856"/>
      <c r="N39" s="2856"/>
      <c r="O39" s="2856"/>
      <c r="P39" s="2856"/>
      <c r="Q39" s="2856"/>
      <c r="R39" s="2856"/>
      <c r="S39" s="2857"/>
      <c r="T39" s="2922"/>
      <c r="U39" s="2855"/>
      <c r="V39" s="2857"/>
      <c r="W39" s="2919"/>
      <c r="X39" s="1"/>
    </row>
    <row r="40" spans="1:24">
      <c r="A40" s="1"/>
      <c r="B40" s="2933" t="s">
        <v>37</v>
      </c>
      <c r="C40" s="2934"/>
      <c r="D40" s="2934"/>
      <c r="E40" s="2934"/>
      <c r="F40" s="2934"/>
      <c r="G40" s="2934"/>
      <c r="H40" s="2934"/>
      <c r="I40" s="2934"/>
      <c r="J40" s="2935"/>
      <c r="K40" s="584"/>
      <c r="L40" s="2855"/>
      <c r="M40" s="2856"/>
      <c r="N40" s="2856"/>
      <c r="O40" s="2856"/>
      <c r="P40" s="2856"/>
      <c r="Q40" s="2856"/>
      <c r="R40" s="2856"/>
      <c r="S40" s="2857"/>
      <c r="T40" s="2922"/>
      <c r="U40" s="2855"/>
      <c r="V40" s="2857"/>
      <c r="W40" s="2919"/>
      <c r="X40" s="1"/>
    </row>
    <row r="41" spans="1:24">
      <c r="A41" s="1"/>
      <c r="B41" s="2936" t="s">
        <v>208</v>
      </c>
      <c r="C41" s="2937"/>
      <c r="D41" s="2937"/>
      <c r="E41" s="2937"/>
      <c r="F41" s="2937"/>
      <c r="G41" s="2937"/>
      <c r="H41" s="2937"/>
      <c r="I41" s="2937"/>
      <c r="J41" s="2937"/>
      <c r="K41" s="2938"/>
      <c r="L41" s="2858"/>
      <c r="M41" s="2859"/>
      <c r="N41" s="2859"/>
      <c r="O41" s="2859"/>
      <c r="P41" s="2859"/>
      <c r="Q41" s="2859"/>
      <c r="R41" s="2859"/>
      <c r="S41" s="2860"/>
      <c r="T41" s="2923"/>
      <c r="U41" s="2858"/>
      <c r="V41" s="2860"/>
      <c r="W41" s="2920"/>
      <c r="X41" s="1"/>
    </row>
    <row r="42" spans="1:24" s="30" customFormat="1">
      <c r="A42" s="1"/>
      <c r="B42" s="2861"/>
      <c r="C42" s="2862"/>
      <c r="D42" s="2862"/>
      <c r="E42" s="2862"/>
      <c r="F42" s="2862"/>
      <c r="G42" s="2862"/>
      <c r="H42" s="2862"/>
      <c r="I42" s="2862"/>
      <c r="J42" s="718"/>
      <c r="K42" s="718"/>
      <c r="L42" s="719"/>
      <c r="M42" s="719"/>
      <c r="N42" s="719"/>
      <c r="O42" s="719"/>
      <c r="P42" s="719"/>
      <c r="Q42" s="719"/>
      <c r="R42" s="719"/>
      <c r="S42" s="719"/>
      <c r="T42" s="220"/>
      <c r="U42" s="719"/>
      <c r="V42" s="719"/>
      <c r="W42" s="720"/>
      <c r="X42" s="1"/>
    </row>
    <row r="43" spans="1:24" ht="15" customHeight="1">
      <c r="A43" s="1"/>
      <c r="B43" s="721"/>
      <c r="C43" s="722"/>
      <c r="D43" s="722"/>
      <c r="E43" s="722"/>
      <c r="F43" s="722"/>
      <c r="G43" s="722"/>
      <c r="H43" s="722"/>
      <c r="I43" s="722"/>
      <c r="J43" s="564"/>
      <c r="K43" s="564"/>
      <c r="L43" s="719"/>
      <c r="M43" s="719"/>
      <c r="N43" s="719"/>
      <c r="O43" s="719"/>
      <c r="P43" s="719"/>
      <c r="Q43" s="719"/>
      <c r="R43" s="719"/>
      <c r="S43" s="719"/>
      <c r="T43" s="2850"/>
      <c r="U43" s="719"/>
      <c r="V43" s="719"/>
      <c r="W43" s="2851"/>
      <c r="X43" s="1"/>
    </row>
    <row r="44" spans="1:24" ht="15" customHeight="1">
      <c r="A44" s="1"/>
      <c r="B44" s="281"/>
      <c r="C44" s="282"/>
      <c r="D44" s="282"/>
      <c r="E44" s="282"/>
      <c r="F44" s="282"/>
      <c r="G44" s="282"/>
      <c r="H44" s="282"/>
      <c r="I44" s="282"/>
      <c r="J44" s="220"/>
      <c r="K44" s="220"/>
      <c r="L44" s="226"/>
      <c r="M44" s="226"/>
      <c r="N44" s="226"/>
      <c r="O44" s="226"/>
      <c r="P44" s="226"/>
      <c r="Q44" s="226"/>
      <c r="R44" s="226"/>
      <c r="S44" s="194"/>
      <c r="T44" s="2850"/>
      <c r="U44" s="226"/>
      <c r="V44" s="194"/>
      <c r="W44" s="2851"/>
      <c r="X44" s="1"/>
    </row>
    <row r="45" spans="1:24" ht="15" customHeight="1">
      <c r="A45" s="1"/>
      <c r="B45" s="2815" t="s">
        <v>405</v>
      </c>
      <c r="C45" s="2816"/>
      <c r="D45" s="2816"/>
      <c r="E45" s="2816"/>
      <c r="F45" s="2816"/>
      <c r="G45" s="2816"/>
      <c r="H45" s="2816"/>
      <c r="I45" s="711"/>
      <c r="J45" s="708">
        <f>J20</f>
        <v>0.45</v>
      </c>
      <c r="K45" s="709">
        <f>K20</f>
        <v>0.48</v>
      </c>
      <c r="L45" s="226"/>
      <c r="M45" s="226"/>
      <c r="N45" s="226"/>
      <c r="O45" s="226"/>
      <c r="P45" s="226"/>
      <c r="Q45" s="226"/>
      <c r="R45" s="226"/>
      <c r="S45" s="194"/>
      <c r="T45" s="2850"/>
      <c r="U45" s="226"/>
      <c r="V45" s="194"/>
      <c r="W45" s="2851"/>
      <c r="X45" s="1"/>
    </row>
    <row r="46" spans="1:24" ht="15" customHeight="1">
      <c r="A46" s="1"/>
      <c r="B46" s="712" t="s">
        <v>406</v>
      </c>
      <c r="C46" s="713"/>
      <c r="D46" s="714"/>
      <c r="E46" s="713"/>
      <c r="F46" s="714"/>
      <c r="G46" s="714"/>
      <c r="H46" s="714"/>
      <c r="I46" s="711"/>
      <c r="J46" s="708">
        <f>J31</f>
        <v>0.4</v>
      </c>
      <c r="K46" s="709">
        <f>K31</f>
        <v>0.48</v>
      </c>
      <c r="L46" s="194"/>
      <c r="M46" s="194"/>
      <c r="N46" s="194"/>
      <c r="O46" s="194"/>
      <c r="P46" s="194"/>
      <c r="Q46" s="194"/>
      <c r="R46" s="194"/>
      <c r="S46" s="194"/>
      <c r="T46" s="2850"/>
      <c r="U46" s="194"/>
      <c r="V46" s="194"/>
      <c r="W46" s="2851"/>
      <c r="X46" s="1"/>
    </row>
    <row r="47" spans="1:24" ht="15" customHeight="1">
      <c r="A47" s="1"/>
      <c r="B47" s="287"/>
      <c r="C47" s="226"/>
      <c r="D47" s="711"/>
      <c r="E47" s="226"/>
      <c r="F47" s="711"/>
      <c r="G47" s="711"/>
      <c r="H47" s="711"/>
      <c r="I47" s="711"/>
      <c r="J47" s="358"/>
      <c r="K47" s="563"/>
      <c r="L47" s="194"/>
      <c r="M47" s="194"/>
      <c r="N47" s="194" t="s">
        <v>1</v>
      </c>
      <c r="O47" s="194"/>
      <c r="P47" s="194"/>
      <c r="Q47" s="194"/>
      <c r="R47" s="194"/>
      <c r="S47" s="194"/>
      <c r="T47" s="2850"/>
      <c r="U47" s="194"/>
      <c r="V47" s="194"/>
      <c r="W47" s="2851"/>
      <c r="X47" s="1"/>
    </row>
    <row r="48" spans="1:24">
      <c r="A48" s="1"/>
      <c r="B48" s="2869" t="s">
        <v>111</v>
      </c>
      <c r="C48" s="2870"/>
      <c r="D48" s="2870"/>
      <c r="E48" s="2870"/>
      <c r="F48" s="2079"/>
      <c r="G48" s="2079"/>
      <c r="H48" s="2079"/>
      <c r="I48" s="2079"/>
      <c r="J48" s="358"/>
      <c r="K48" s="563"/>
      <c r="L48" s="194"/>
      <c r="M48" s="194"/>
      <c r="N48" s="194"/>
      <c r="O48" s="194"/>
      <c r="P48" s="194"/>
      <c r="Q48" s="194"/>
      <c r="R48" s="194"/>
      <c r="S48" s="194"/>
      <c r="T48" s="2850"/>
      <c r="U48" s="194"/>
      <c r="V48" s="194"/>
      <c r="W48" s="2851"/>
      <c r="X48" s="1"/>
    </row>
    <row r="49" spans="1:24" ht="16.5" customHeight="1">
      <c r="A49" s="1"/>
      <c r="B49" s="2925" t="s">
        <v>1</v>
      </c>
      <c r="C49" s="2926"/>
      <c r="D49" s="2926"/>
      <c r="E49" s="2926"/>
      <c r="F49" s="2926"/>
      <c r="G49" s="2926"/>
      <c r="H49" s="2926"/>
      <c r="I49" s="2927"/>
      <c r="J49" s="358"/>
      <c r="K49" s="563"/>
      <c r="L49" s="194"/>
      <c r="M49" s="2943" t="s">
        <v>109</v>
      </c>
      <c r="N49" s="2943"/>
      <c r="O49" s="2943"/>
      <c r="P49" s="2943"/>
      <c r="Q49" s="2943"/>
      <c r="R49" s="2943"/>
      <c r="S49" s="2943"/>
      <c r="T49" s="2943"/>
      <c r="U49" s="2943"/>
      <c r="V49" s="2943"/>
      <c r="W49" s="2944"/>
      <c r="X49" s="1"/>
    </row>
    <row r="50" spans="1:24">
      <c r="A50" s="1"/>
      <c r="B50" s="2869"/>
      <c r="C50" s="2928"/>
      <c r="D50" s="2928"/>
      <c r="E50" s="2928"/>
      <c r="F50" s="2928"/>
      <c r="G50" s="2928"/>
      <c r="H50" s="2928"/>
      <c r="I50" s="2929"/>
      <c r="J50" s="358"/>
      <c r="K50" s="563"/>
      <c r="L50" s="194"/>
      <c r="M50" s="194"/>
      <c r="N50" s="194"/>
      <c r="O50" s="2945" t="s">
        <v>110</v>
      </c>
      <c r="P50" s="2946"/>
      <c r="Q50" s="2946"/>
      <c r="R50" s="2947"/>
      <c r="S50" s="715">
        <f>AVERAGE(T31,T20)</f>
        <v>0.6</v>
      </c>
      <c r="T50" s="194"/>
      <c r="U50" s="194"/>
      <c r="V50" s="194"/>
      <c r="W50" s="230"/>
      <c r="X50" s="1"/>
    </row>
    <row r="51" spans="1:24">
      <c r="A51" s="1"/>
      <c r="B51" s="2869"/>
      <c r="C51" s="2928"/>
      <c r="D51" s="2928"/>
      <c r="E51" s="2928"/>
      <c r="F51" s="2928"/>
      <c r="G51" s="2928"/>
      <c r="H51" s="2928"/>
      <c r="I51" s="2929"/>
      <c r="J51" s="358"/>
      <c r="K51" s="563"/>
      <c r="L51" s="194"/>
      <c r="M51" s="194"/>
      <c r="N51" s="194"/>
      <c r="O51" s="194"/>
      <c r="P51" s="194"/>
      <c r="Q51" s="194"/>
      <c r="R51" s="194"/>
      <c r="S51" s="2945" t="s">
        <v>69</v>
      </c>
      <c r="T51" s="2946"/>
      <c r="U51" s="2947"/>
      <c r="V51" s="716">
        <f>AVERAGE(W31,W20)</f>
        <v>0.4</v>
      </c>
      <c r="W51" s="230"/>
      <c r="X51" s="1"/>
    </row>
    <row r="52" spans="1:24" s="163" customFormat="1">
      <c r="A52" s="1"/>
      <c r="B52" s="2869"/>
      <c r="C52" s="2928"/>
      <c r="D52" s="2928"/>
      <c r="E52" s="2928"/>
      <c r="F52" s="2928"/>
      <c r="G52" s="2928"/>
      <c r="H52" s="2928"/>
      <c r="I52" s="2929"/>
      <c r="J52" s="358"/>
      <c r="K52" s="563"/>
      <c r="L52" s="194"/>
      <c r="M52" s="194"/>
      <c r="N52" s="194"/>
      <c r="O52" s="194"/>
      <c r="P52" s="194"/>
      <c r="Q52" s="194"/>
      <c r="R52" s="194"/>
      <c r="S52" s="194"/>
      <c r="T52" s="194"/>
      <c r="U52" s="194"/>
      <c r="V52" s="717"/>
      <c r="W52" s="230"/>
      <c r="X52" s="1"/>
    </row>
    <row r="53" spans="1:24" s="163" customFormat="1">
      <c r="A53" s="1"/>
      <c r="B53" s="2869"/>
      <c r="C53" s="2928"/>
      <c r="D53" s="2928"/>
      <c r="E53" s="2928"/>
      <c r="F53" s="2928"/>
      <c r="G53" s="2928"/>
      <c r="H53" s="2928"/>
      <c r="I53" s="2929"/>
      <c r="J53" s="358"/>
      <c r="K53" s="563"/>
      <c r="L53" s="194"/>
      <c r="M53" s="194"/>
      <c r="N53" s="194"/>
      <c r="O53" s="194"/>
      <c r="P53" s="194"/>
      <c r="Q53" s="194"/>
      <c r="R53" s="194"/>
      <c r="S53" s="194"/>
      <c r="T53" s="194"/>
      <c r="U53" s="194"/>
      <c r="V53" s="717"/>
      <c r="W53" s="230"/>
      <c r="X53" s="1"/>
    </row>
    <row r="54" spans="1:24" s="163" customFormat="1">
      <c r="A54" s="1"/>
      <c r="B54" s="2869"/>
      <c r="C54" s="2928"/>
      <c r="D54" s="2928"/>
      <c r="E54" s="2928"/>
      <c r="F54" s="2928"/>
      <c r="G54" s="2928"/>
      <c r="H54" s="2928"/>
      <c r="I54" s="2929"/>
      <c r="J54" s="358"/>
      <c r="K54" s="563"/>
      <c r="L54" s="194"/>
      <c r="M54" s="194"/>
      <c r="N54" s="194"/>
      <c r="O54" s="194"/>
      <c r="P54" s="194"/>
      <c r="Q54" s="194"/>
      <c r="R54" s="194"/>
      <c r="S54" s="194"/>
      <c r="T54" s="194"/>
      <c r="U54" s="194"/>
      <c r="V54" s="717"/>
      <c r="W54" s="230"/>
      <c r="X54" s="1"/>
    </row>
    <row r="55" spans="1:24" s="163" customFormat="1">
      <c r="A55" s="1"/>
      <c r="B55" s="2869"/>
      <c r="C55" s="2928"/>
      <c r="D55" s="2928"/>
      <c r="E55" s="2928"/>
      <c r="F55" s="2928"/>
      <c r="G55" s="2928"/>
      <c r="H55" s="2928"/>
      <c r="I55" s="2929"/>
      <c r="J55" s="358"/>
      <c r="K55" s="563"/>
      <c r="L55" s="194"/>
      <c r="M55" s="194"/>
      <c r="N55" s="194"/>
      <c r="O55" s="194"/>
      <c r="P55" s="194"/>
      <c r="Q55" s="194"/>
      <c r="R55" s="194"/>
      <c r="S55" s="194"/>
      <c r="T55" s="194"/>
      <c r="U55" s="194"/>
      <c r="V55" s="717"/>
      <c r="W55" s="230"/>
      <c r="X55" s="1"/>
    </row>
    <row r="56" spans="1:24" s="163" customFormat="1">
      <c r="A56" s="1"/>
      <c r="B56" s="2869"/>
      <c r="C56" s="2928"/>
      <c r="D56" s="2928"/>
      <c r="E56" s="2928"/>
      <c r="F56" s="2928"/>
      <c r="G56" s="2928"/>
      <c r="H56" s="2928"/>
      <c r="I56" s="2929"/>
      <c r="J56" s="358"/>
      <c r="K56" s="563"/>
      <c r="L56" s="194"/>
      <c r="M56" s="194"/>
      <c r="N56" s="194"/>
      <c r="O56" s="194"/>
      <c r="P56" s="194"/>
      <c r="Q56" s="194"/>
      <c r="R56" s="194"/>
      <c r="S56" s="194"/>
      <c r="T56" s="194"/>
      <c r="U56" s="194"/>
      <c r="V56" s="717"/>
      <c r="W56" s="230"/>
      <c r="X56" s="1"/>
    </row>
    <row r="57" spans="1:24" s="163" customFormat="1">
      <c r="A57" s="1"/>
      <c r="B57" s="2869"/>
      <c r="C57" s="2928"/>
      <c r="D57" s="2928"/>
      <c r="E57" s="2928"/>
      <c r="F57" s="2928"/>
      <c r="G57" s="2928"/>
      <c r="H57" s="2928"/>
      <c r="I57" s="2929"/>
      <c r="J57" s="358"/>
      <c r="K57" s="563"/>
      <c r="L57" s="194"/>
      <c r="M57" s="194"/>
      <c r="N57" s="194"/>
      <c r="O57" s="194"/>
      <c r="P57" s="194"/>
      <c r="Q57" s="194"/>
      <c r="R57" s="194"/>
      <c r="S57" s="194"/>
      <c r="T57" s="194"/>
      <c r="U57" s="194"/>
      <c r="V57" s="717"/>
      <c r="W57" s="230"/>
      <c r="X57" s="1"/>
    </row>
    <row r="58" spans="1:24" s="163" customFormat="1">
      <c r="A58" s="1"/>
      <c r="B58" s="2869"/>
      <c r="C58" s="2928"/>
      <c r="D58" s="2928"/>
      <c r="E58" s="2928"/>
      <c r="F58" s="2928"/>
      <c r="G58" s="2928"/>
      <c r="H58" s="2928"/>
      <c r="I58" s="2929"/>
      <c r="J58" s="358"/>
      <c r="K58" s="563"/>
      <c r="L58" s="194"/>
      <c r="M58" s="194"/>
      <c r="N58" s="194"/>
      <c r="O58" s="194"/>
      <c r="P58" s="194"/>
      <c r="Q58" s="194"/>
      <c r="R58" s="194"/>
      <c r="S58" s="194"/>
      <c r="T58" s="194"/>
      <c r="U58" s="194"/>
      <c r="V58" s="717"/>
      <c r="W58" s="230"/>
      <c r="X58" s="1"/>
    </row>
    <row r="59" spans="1:24" s="163" customFormat="1">
      <c r="A59" s="1"/>
      <c r="B59" s="2869"/>
      <c r="C59" s="2928"/>
      <c r="D59" s="2928"/>
      <c r="E59" s="2928"/>
      <c r="F59" s="2928"/>
      <c r="G59" s="2928"/>
      <c r="H59" s="2928"/>
      <c r="I59" s="2929"/>
      <c r="J59" s="358"/>
      <c r="K59" s="563"/>
      <c r="L59" s="194"/>
      <c r="M59" s="194"/>
      <c r="N59" s="194"/>
      <c r="O59" s="194"/>
      <c r="P59" s="194"/>
      <c r="Q59" s="194"/>
      <c r="R59" s="194"/>
      <c r="S59" s="194"/>
      <c r="T59" s="194"/>
      <c r="U59" s="194"/>
      <c r="V59" s="717"/>
      <c r="W59" s="230"/>
      <c r="X59" s="1"/>
    </row>
    <row r="60" spans="1:24" s="163" customFormat="1">
      <c r="A60" s="1"/>
      <c r="B60" s="2869"/>
      <c r="C60" s="2928"/>
      <c r="D60" s="2928"/>
      <c r="E60" s="2928"/>
      <c r="F60" s="2928"/>
      <c r="G60" s="2928"/>
      <c r="H60" s="2928"/>
      <c r="I60" s="2929"/>
      <c r="J60" s="358"/>
      <c r="K60" s="563"/>
      <c r="L60" s="194"/>
      <c r="M60" s="194"/>
      <c r="N60" s="194"/>
      <c r="O60" s="194"/>
      <c r="P60" s="194"/>
      <c r="Q60" s="194"/>
      <c r="R60" s="194"/>
      <c r="S60" s="194"/>
      <c r="T60" s="194"/>
      <c r="U60" s="194"/>
      <c r="V60" s="717"/>
      <c r="W60" s="230"/>
      <c r="X60" s="1"/>
    </row>
    <row r="61" spans="1:24">
      <c r="A61" s="1"/>
      <c r="B61" s="2869"/>
      <c r="C61" s="2928"/>
      <c r="D61" s="2928"/>
      <c r="E61" s="2928"/>
      <c r="F61" s="2928"/>
      <c r="G61" s="2928"/>
      <c r="H61" s="2928"/>
      <c r="I61" s="2929"/>
      <c r="J61" s="358"/>
      <c r="K61" s="563"/>
      <c r="L61" s="194"/>
      <c r="M61" s="194"/>
      <c r="N61" s="194"/>
      <c r="O61" s="194"/>
      <c r="P61" s="194"/>
      <c r="Q61" s="194"/>
      <c r="R61" s="194"/>
      <c r="S61" s="194"/>
      <c r="T61" s="194"/>
      <c r="U61" s="194"/>
      <c r="V61" s="194"/>
      <c r="W61" s="230"/>
      <c r="X61" s="1"/>
    </row>
    <row r="62" spans="1:24">
      <c r="A62" s="1"/>
      <c r="B62" s="2869"/>
      <c r="C62" s="2928"/>
      <c r="D62" s="2928"/>
      <c r="E62" s="2928"/>
      <c r="F62" s="2928"/>
      <c r="G62" s="2928"/>
      <c r="H62" s="2928"/>
      <c r="I62" s="2929"/>
      <c r="J62" s="358"/>
      <c r="K62" s="563"/>
      <c r="L62" s="2939" t="s">
        <v>65</v>
      </c>
      <c r="M62" s="2939"/>
      <c r="N62" s="2939"/>
      <c r="O62" s="2939"/>
      <c r="P62" s="2939"/>
      <c r="Q62" s="2939"/>
      <c r="R62" s="2939"/>
      <c r="S62" s="2939"/>
      <c r="T62" s="2939"/>
      <c r="U62" s="2940"/>
      <c r="V62" s="723">
        <f>AVERAGE(K45:K46)</f>
        <v>0.48</v>
      </c>
      <c r="W62" s="578">
        <v>0.5</v>
      </c>
      <c r="X62" s="1"/>
    </row>
    <row r="63" spans="1:24" ht="15.75" customHeight="1">
      <c r="A63" s="1"/>
      <c r="B63" s="2930"/>
      <c r="C63" s="2931"/>
      <c r="D63" s="2931"/>
      <c r="E63" s="2931"/>
      <c r="F63" s="2931"/>
      <c r="G63" s="2931"/>
      <c r="H63" s="2931"/>
      <c r="I63" s="2932"/>
      <c r="J63" s="358"/>
      <c r="K63" s="358"/>
      <c r="L63" s="2941" t="s">
        <v>64</v>
      </c>
      <c r="M63" s="2941"/>
      <c r="N63" s="2941"/>
      <c r="O63" s="2941"/>
      <c r="P63" s="2941"/>
      <c r="Q63" s="2941"/>
      <c r="R63" s="2941"/>
      <c r="S63" s="2941"/>
      <c r="T63" s="2941"/>
      <c r="U63" s="2942"/>
      <c r="V63" s="724">
        <f>AVERAGE(J45:J46)</f>
        <v>0.42500000000000004</v>
      </c>
      <c r="W63" s="578"/>
      <c r="X63" s="1"/>
    </row>
    <row r="64" spans="1:24" ht="30" customHeight="1" thickBot="1">
      <c r="A64" s="1"/>
      <c r="B64" s="2841"/>
      <c r="C64" s="2842"/>
      <c r="D64" s="2842"/>
      <c r="E64" s="2842"/>
      <c r="F64" s="2842"/>
      <c r="G64" s="2842"/>
      <c r="H64" s="2842"/>
      <c r="I64" s="2842"/>
      <c r="J64" s="2842"/>
      <c r="K64" s="2842"/>
      <c r="L64" s="2842"/>
      <c r="M64" s="2842"/>
      <c r="N64" s="2842"/>
      <c r="O64" s="2842"/>
      <c r="P64" s="2842"/>
      <c r="Q64" s="2842"/>
      <c r="R64" s="2842"/>
      <c r="S64" s="2842"/>
      <c r="T64" s="2842"/>
      <c r="U64" s="2842"/>
      <c r="V64" s="2842"/>
      <c r="W64" s="725"/>
      <c r="X64" s="9"/>
    </row>
    <row r="65" spans="1:24" ht="31.5" customHeight="1">
      <c r="A65" s="1"/>
      <c r="B65" s="197"/>
      <c r="C65" s="197"/>
      <c r="D65" s="197"/>
      <c r="E65" s="197"/>
      <c r="F65" s="197"/>
      <c r="G65" s="197"/>
      <c r="H65" s="197"/>
      <c r="I65" s="197"/>
      <c r="J65" s="197"/>
      <c r="K65" s="197"/>
      <c r="L65" s="197"/>
      <c r="M65" s="197"/>
      <c r="N65" s="197"/>
      <c r="O65" s="197"/>
      <c r="P65" s="197"/>
      <c r="Q65" s="197"/>
      <c r="R65" s="197"/>
      <c r="S65" s="197"/>
      <c r="T65" s="197"/>
      <c r="U65" s="197"/>
      <c r="V65" s="1264" t="s">
        <v>1249</v>
      </c>
      <c r="W65" s="726">
        <v>18</v>
      </c>
      <c r="X65" s="1"/>
    </row>
  </sheetData>
  <mergeCells count="90">
    <mergeCell ref="B49:I63"/>
    <mergeCell ref="B40:J40"/>
    <mergeCell ref="B41:K41"/>
    <mergeCell ref="B27:D27"/>
    <mergeCell ref="B28:D28"/>
    <mergeCell ref="B29:D29"/>
    <mergeCell ref="B30:D30"/>
    <mergeCell ref="J30:W30"/>
    <mergeCell ref="U37:W37"/>
    <mergeCell ref="L62:U62"/>
    <mergeCell ref="L63:U63"/>
    <mergeCell ref="M49:W49"/>
    <mergeCell ref="O50:R50"/>
    <mergeCell ref="S51:U51"/>
    <mergeCell ref="B45:H45"/>
    <mergeCell ref="F48:I48"/>
    <mergeCell ref="J37:K37"/>
    <mergeCell ref="B35:W35"/>
    <mergeCell ref="B37:I39"/>
    <mergeCell ref="B36:I36"/>
    <mergeCell ref="W38:W41"/>
    <mergeCell ref="T38:T41"/>
    <mergeCell ref="K38:K39"/>
    <mergeCell ref="J38:J39"/>
    <mergeCell ref="B16:D16"/>
    <mergeCell ref="U20:V20"/>
    <mergeCell ref="B17:D17"/>
    <mergeCell ref="L31:S31"/>
    <mergeCell ref="J36:K36"/>
    <mergeCell ref="B31:I31"/>
    <mergeCell ref="B24:D24"/>
    <mergeCell ref="B19:D19"/>
    <mergeCell ref="B23:D23"/>
    <mergeCell ref="L20:S20"/>
    <mergeCell ref="J19:W19"/>
    <mergeCell ref="B18:D18"/>
    <mergeCell ref="B10:D10"/>
    <mergeCell ref="B9:I9"/>
    <mergeCell ref="B11:I11"/>
    <mergeCell ref="B15:I15"/>
    <mergeCell ref="B12:D12"/>
    <mergeCell ref="B13:D13"/>
    <mergeCell ref="B14:D14"/>
    <mergeCell ref="B2:W2"/>
    <mergeCell ref="B3:I3"/>
    <mergeCell ref="J3:K3"/>
    <mergeCell ref="L3:W3"/>
    <mergeCell ref="L4:T4"/>
    <mergeCell ref="U4:W4"/>
    <mergeCell ref="J4:K4"/>
    <mergeCell ref="B4:I6"/>
    <mergeCell ref="Q5:S5"/>
    <mergeCell ref="T5:T8"/>
    <mergeCell ref="B7:I7"/>
    <mergeCell ref="W5:W8"/>
    <mergeCell ref="M5:P5"/>
    <mergeCell ref="M7:M8"/>
    <mergeCell ref="B8:I8"/>
    <mergeCell ref="L5:L8"/>
    <mergeCell ref="B64:V64"/>
    <mergeCell ref="B22:I22"/>
    <mergeCell ref="B26:I26"/>
    <mergeCell ref="L36:W36"/>
    <mergeCell ref="T43:T48"/>
    <mergeCell ref="W43:W48"/>
    <mergeCell ref="L37:T37"/>
    <mergeCell ref="L38:S41"/>
    <mergeCell ref="U38:V41"/>
    <mergeCell ref="B42:I42"/>
    <mergeCell ref="J21:W22"/>
    <mergeCell ref="J25:W26"/>
    <mergeCell ref="U31:V31"/>
    <mergeCell ref="B21:I21"/>
    <mergeCell ref="B25:D25"/>
    <mergeCell ref="B48:E48"/>
    <mergeCell ref="J5:J8"/>
    <mergeCell ref="K5:K8"/>
    <mergeCell ref="J14:W15"/>
    <mergeCell ref="L9:S9"/>
    <mergeCell ref="J10:W11"/>
    <mergeCell ref="M6:P6"/>
    <mergeCell ref="N7:N8"/>
    <mergeCell ref="O7:O8"/>
    <mergeCell ref="P7:P8"/>
    <mergeCell ref="Q7:Q8"/>
    <mergeCell ref="R7:R8"/>
    <mergeCell ref="S7:S8"/>
    <mergeCell ref="U5:U8"/>
    <mergeCell ref="V5:V8"/>
    <mergeCell ref="U9:V9"/>
  </mergeCells>
  <pageMargins left="0.19685039370078741" right="0.11811023622047245" top="0.15748031496062992" bottom="0.19685039370078741" header="0.15748031496062992" footer="0.19685039370078741"/>
  <pageSetup paperSize="9" scale="90" fitToHeight="2" orientation="landscape" r:id="rId1"/>
  <rowBreaks count="1" manualBreakCount="1">
    <brk id="32" max="2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B38"/>
  <sheetViews>
    <sheetView view="pageBreakPreview" zoomScale="85" zoomScaleSheetLayoutView="85" workbookViewId="0"/>
  </sheetViews>
  <sheetFormatPr defaultColWidth="8.85546875" defaultRowHeight="15"/>
  <cols>
    <col min="1" max="1" width="1.28515625" customWidth="1"/>
    <col min="2" max="2" width="51" customWidth="1"/>
    <col min="3" max="3" width="9.85546875" style="317" customWidth="1"/>
    <col min="4" max="4" width="12.5703125" style="317" customWidth="1"/>
    <col min="5" max="5" width="11.28515625" customWidth="1"/>
    <col min="6" max="6" width="9.42578125" customWidth="1"/>
    <col min="7" max="7" width="8.5703125" customWidth="1"/>
    <col min="8" max="9" width="7.7109375" customWidth="1"/>
    <col min="10" max="10" width="4" customWidth="1"/>
    <col min="11" max="11" width="4" bestFit="1" customWidth="1"/>
    <col min="12" max="17" width="3.7109375" customWidth="1"/>
    <col min="18" max="19" width="3.85546875" customWidth="1"/>
    <col min="20" max="20" width="4.140625" bestFit="1" customWidth="1"/>
    <col min="21" max="22" width="3.7109375" customWidth="1"/>
    <col min="23" max="23" width="4.140625" bestFit="1" customWidth="1"/>
    <col min="24" max="24" width="1.28515625" customWidth="1"/>
  </cols>
  <sheetData>
    <row r="1" spans="1:24" ht="15.75" thickBot="1">
      <c r="A1" s="1"/>
      <c r="B1" s="198" t="str">
        <f>Page3!A4</f>
        <v>MOHOKARE LOCAL MUNICIPALITY</v>
      </c>
      <c r="C1" s="198"/>
      <c r="D1" s="198"/>
      <c r="E1" s="197"/>
      <c r="F1" s="197"/>
      <c r="G1" s="197"/>
      <c r="H1" s="197"/>
      <c r="I1" s="197"/>
      <c r="J1" s="197"/>
      <c r="K1" s="197"/>
      <c r="L1" s="197"/>
      <c r="M1" s="197"/>
      <c r="N1" s="197"/>
      <c r="O1" s="197"/>
      <c r="P1" s="197"/>
      <c r="Q1" s="197"/>
      <c r="R1" s="197"/>
      <c r="S1" s="251" t="str">
        <f>Page3!F4</f>
        <v>WSDP 2012</v>
      </c>
      <c r="T1" s="197"/>
      <c r="U1" s="197"/>
      <c r="V1" s="197"/>
      <c r="W1" s="197"/>
      <c r="X1" s="1"/>
    </row>
    <row r="2" spans="1:24" ht="15.75" thickBot="1">
      <c r="A2" s="1"/>
      <c r="B2" s="2978" t="s">
        <v>243</v>
      </c>
      <c r="C2" s="2979"/>
      <c r="D2" s="2979"/>
      <c r="E2" s="2979"/>
      <c r="F2" s="2979"/>
      <c r="G2" s="2979"/>
      <c r="H2" s="2979"/>
      <c r="I2" s="2979"/>
      <c r="J2" s="2979"/>
      <c r="K2" s="2979"/>
      <c r="L2" s="2979"/>
      <c r="M2" s="2979"/>
      <c r="N2" s="2979"/>
      <c r="O2" s="2979"/>
      <c r="P2" s="2979"/>
      <c r="Q2" s="2979"/>
      <c r="R2" s="2979"/>
      <c r="S2" s="2979"/>
      <c r="T2" s="2979"/>
      <c r="U2" s="2979"/>
      <c r="V2" s="2979"/>
      <c r="W2" s="2980"/>
      <c r="X2" s="1"/>
    </row>
    <row r="3" spans="1:24">
      <c r="A3" s="1"/>
      <c r="B3" s="2969" t="s">
        <v>66</v>
      </c>
      <c r="C3" s="2970"/>
      <c r="D3" s="2971"/>
      <c r="E3" s="2598" t="s">
        <v>705</v>
      </c>
      <c r="F3" s="2598"/>
      <c r="G3" s="2598"/>
      <c r="H3" s="2598"/>
      <c r="I3" s="2598"/>
      <c r="J3" s="2598"/>
      <c r="K3" s="2598"/>
      <c r="L3" s="2584" t="s">
        <v>67</v>
      </c>
      <c r="M3" s="2584"/>
      <c r="N3" s="2584"/>
      <c r="O3" s="2584"/>
      <c r="P3" s="2584"/>
      <c r="Q3" s="2584"/>
      <c r="R3" s="2584"/>
      <c r="S3" s="2584"/>
      <c r="T3" s="2584"/>
      <c r="U3" s="2584"/>
      <c r="V3" s="2584"/>
      <c r="W3" s="2585"/>
      <c r="X3" s="1"/>
    </row>
    <row r="4" spans="1:24" ht="12.75" customHeight="1">
      <c r="A4" s="1"/>
      <c r="B4" s="2676"/>
      <c r="C4" s="2677"/>
      <c r="D4" s="2678"/>
      <c r="E4" s="2880" t="s">
        <v>119</v>
      </c>
      <c r="F4" s="2880"/>
      <c r="G4" s="2880"/>
      <c r="H4" s="2880"/>
      <c r="I4" s="2880"/>
      <c r="J4" s="2880"/>
      <c r="K4" s="2880"/>
      <c r="L4" s="2577" t="s">
        <v>735</v>
      </c>
      <c r="M4" s="2577"/>
      <c r="N4" s="2577"/>
      <c r="O4" s="2577"/>
      <c r="P4" s="2577"/>
      <c r="Q4" s="2577"/>
      <c r="R4" s="2577"/>
      <c r="S4" s="2577"/>
      <c r="T4" s="2577"/>
      <c r="U4" s="2589" t="s">
        <v>69</v>
      </c>
      <c r="V4" s="2589"/>
      <c r="W4" s="2590"/>
      <c r="X4" s="1"/>
    </row>
    <row r="5" spans="1:24" ht="11.25" customHeight="1">
      <c r="A5" s="1"/>
      <c r="B5" s="2604"/>
      <c r="C5" s="2605"/>
      <c r="D5" s="2679"/>
      <c r="E5" s="2447" t="s">
        <v>142</v>
      </c>
      <c r="F5" s="2981" t="s">
        <v>370</v>
      </c>
      <c r="G5" s="2981"/>
      <c r="H5" s="2981" t="s">
        <v>371</v>
      </c>
      <c r="I5" s="2981"/>
      <c r="J5" s="2616" t="s">
        <v>73</v>
      </c>
      <c r="K5" s="2633" t="s">
        <v>73</v>
      </c>
      <c r="L5" s="2341" t="s">
        <v>70</v>
      </c>
      <c r="M5" s="2609" t="s">
        <v>108</v>
      </c>
      <c r="N5" s="2609"/>
      <c r="O5" s="2609"/>
      <c r="P5" s="2609"/>
      <c r="Q5" s="2615" t="s">
        <v>72</v>
      </c>
      <c r="R5" s="2615"/>
      <c r="S5" s="2615"/>
      <c r="T5" s="2506" t="s">
        <v>73</v>
      </c>
      <c r="U5" s="2341" t="s">
        <v>70</v>
      </c>
      <c r="V5" s="2342" t="s">
        <v>74</v>
      </c>
      <c r="W5" s="2491" t="s">
        <v>73</v>
      </c>
      <c r="X5" s="1"/>
    </row>
    <row r="6" spans="1:24" ht="43.9" customHeight="1">
      <c r="A6" s="1"/>
      <c r="B6" s="2604"/>
      <c r="C6" s="2605"/>
      <c r="D6" s="2679"/>
      <c r="E6" s="2447"/>
      <c r="F6" s="2981"/>
      <c r="G6" s="2981"/>
      <c r="H6" s="2981"/>
      <c r="I6" s="2981"/>
      <c r="J6" s="2616"/>
      <c r="K6" s="2633"/>
      <c r="L6" s="2341"/>
      <c r="M6" s="2419" t="s">
        <v>75</v>
      </c>
      <c r="N6" s="2419"/>
      <c r="O6" s="2419"/>
      <c r="P6" s="2419"/>
      <c r="Q6" s="2968" t="s">
        <v>364</v>
      </c>
      <c r="R6" s="2968" t="s">
        <v>77</v>
      </c>
      <c r="S6" s="2968" t="s">
        <v>78</v>
      </c>
      <c r="T6" s="2506"/>
      <c r="U6" s="2341"/>
      <c r="V6" s="2342"/>
      <c r="W6" s="2491"/>
      <c r="X6" s="1"/>
    </row>
    <row r="7" spans="1:24" ht="27" customHeight="1">
      <c r="A7" s="1"/>
      <c r="B7" s="2680"/>
      <c r="C7" s="2681"/>
      <c r="D7" s="2682"/>
      <c r="E7" s="2447"/>
      <c r="F7" s="2981"/>
      <c r="G7" s="2981"/>
      <c r="H7" s="2981"/>
      <c r="I7" s="2981"/>
      <c r="J7" s="2616"/>
      <c r="K7" s="2633"/>
      <c r="L7" s="2341"/>
      <c r="M7" s="2419"/>
      <c r="N7" s="2419"/>
      <c r="O7" s="2419"/>
      <c r="P7" s="2419"/>
      <c r="Q7" s="2968"/>
      <c r="R7" s="2968"/>
      <c r="S7" s="2968"/>
      <c r="T7" s="2506"/>
      <c r="U7" s="2341"/>
      <c r="V7" s="2342"/>
      <c r="W7" s="2491"/>
      <c r="X7" s="1"/>
    </row>
    <row r="8" spans="1:24">
      <c r="A8" s="1"/>
      <c r="B8" s="2984" t="s">
        <v>37</v>
      </c>
      <c r="C8" s="2985"/>
      <c r="D8" s="2986"/>
      <c r="E8" s="2447"/>
      <c r="F8" s="2981" t="s">
        <v>388</v>
      </c>
      <c r="G8" s="2981" t="s">
        <v>968</v>
      </c>
      <c r="H8" s="2981" t="s">
        <v>388</v>
      </c>
      <c r="I8" s="2981" t="s">
        <v>968</v>
      </c>
      <c r="J8" s="2616"/>
      <c r="K8" s="2633"/>
      <c r="L8" s="2341"/>
      <c r="M8" s="2419"/>
      <c r="N8" s="2419"/>
      <c r="O8" s="2419"/>
      <c r="P8" s="2419"/>
      <c r="Q8" s="2968"/>
      <c r="R8" s="2968"/>
      <c r="S8" s="2968"/>
      <c r="T8" s="2506"/>
      <c r="U8" s="2341"/>
      <c r="V8" s="2342"/>
      <c r="W8" s="2491"/>
      <c r="X8" s="1"/>
    </row>
    <row r="9" spans="1:24">
      <c r="A9" s="1"/>
      <c r="B9" s="2972" t="s">
        <v>208</v>
      </c>
      <c r="C9" s="2973"/>
      <c r="D9" s="2974"/>
      <c r="E9" s="2447"/>
      <c r="F9" s="2981"/>
      <c r="G9" s="2981"/>
      <c r="H9" s="2981"/>
      <c r="I9" s="2981"/>
      <c r="J9" s="2616"/>
      <c r="K9" s="2633"/>
      <c r="L9" s="2341"/>
      <c r="M9" s="893">
        <v>1</v>
      </c>
      <c r="N9" s="893">
        <v>3</v>
      </c>
      <c r="O9" s="893">
        <v>5</v>
      </c>
      <c r="P9" s="893" t="s">
        <v>79</v>
      </c>
      <c r="Q9" s="894" t="s">
        <v>80</v>
      </c>
      <c r="R9" s="894" t="s">
        <v>80</v>
      </c>
      <c r="S9" s="894" t="s">
        <v>80</v>
      </c>
      <c r="T9" s="2506"/>
      <c r="U9" s="2341"/>
      <c r="V9" s="2342"/>
      <c r="W9" s="2491"/>
      <c r="X9" s="1"/>
    </row>
    <row r="10" spans="1:24" ht="36" customHeight="1">
      <c r="A10" s="1"/>
      <c r="B10" s="2998" t="s">
        <v>247</v>
      </c>
      <c r="C10" s="2999"/>
      <c r="D10" s="3000"/>
      <c r="E10" s="2991" t="s">
        <v>1</v>
      </c>
      <c r="F10" s="2991"/>
      <c r="G10" s="2991"/>
      <c r="H10" s="2991"/>
      <c r="I10" s="2991"/>
      <c r="J10" s="897" t="s">
        <v>302</v>
      </c>
      <c r="K10" s="897" t="s">
        <v>302</v>
      </c>
      <c r="L10" s="2619" t="s">
        <v>660</v>
      </c>
      <c r="M10" s="2619"/>
      <c r="N10" s="2619"/>
      <c r="O10" s="2619"/>
      <c r="P10" s="2619"/>
      <c r="Q10" s="2619"/>
      <c r="R10" s="2619"/>
      <c r="S10" s="2619"/>
      <c r="T10" s="897" t="s">
        <v>302</v>
      </c>
      <c r="U10" s="2619" t="s">
        <v>661</v>
      </c>
      <c r="V10" s="2619"/>
      <c r="W10" s="908" t="s">
        <v>302</v>
      </c>
      <c r="X10" s="1"/>
    </row>
    <row r="11" spans="1:24">
      <c r="A11" s="1"/>
      <c r="B11" s="2982" t="s">
        <v>626</v>
      </c>
      <c r="C11" s="2983"/>
      <c r="D11" s="2983"/>
      <c r="E11" s="2983"/>
      <c r="F11" s="2983"/>
      <c r="G11" s="2983"/>
      <c r="H11" s="2983"/>
      <c r="I11" s="2983"/>
      <c r="J11" s="730"/>
      <c r="K11" s="730"/>
      <c r="L11" s="730"/>
      <c r="M11" s="730"/>
      <c r="N11" s="730"/>
      <c r="O11" s="730"/>
      <c r="P11" s="730"/>
      <c r="Q11" s="730"/>
      <c r="R11" s="730"/>
      <c r="S11" s="730"/>
      <c r="T11" s="730"/>
      <c r="U11" s="730"/>
      <c r="V11" s="730"/>
      <c r="W11" s="731"/>
      <c r="X11" s="1"/>
    </row>
    <row r="12" spans="1:24">
      <c r="A12" s="1"/>
      <c r="B12" s="2975" t="s">
        <v>673</v>
      </c>
      <c r="C12" s="2976"/>
      <c r="D12" s="2977"/>
      <c r="E12" s="266" t="s">
        <v>1270</v>
      </c>
      <c r="F12" s="266"/>
      <c r="G12" s="266"/>
      <c r="H12" s="266"/>
      <c r="I12" s="266"/>
      <c r="J12" s="1198">
        <v>20</v>
      </c>
      <c r="K12" s="1199">
        <v>20</v>
      </c>
      <c r="L12" s="266" t="s">
        <v>1270</v>
      </c>
      <c r="M12" s="266" t="s">
        <v>1270</v>
      </c>
      <c r="N12" s="266" t="s">
        <v>1270</v>
      </c>
      <c r="O12" s="266" t="s">
        <v>1270</v>
      </c>
      <c r="P12" s="266"/>
      <c r="Q12" s="266" t="s">
        <v>1270</v>
      </c>
      <c r="R12" s="266" t="s">
        <v>1270</v>
      </c>
      <c r="S12" s="266" t="s">
        <v>1270</v>
      </c>
      <c r="T12" s="1200">
        <v>60</v>
      </c>
      <c r="U12" s="266" t="s">
        <v>1270</v>
      </c>
      <c r="V12" s="266" t="s">
        <v>1271</v>
      </c>
      <c r="W12" s="1201">
        <v>40</v>
      </c>
      <c r="X12" s="1"/>
    </row>
    <row r="13" spans="1:24" s="65" customFormat="1">
      <c r="A13" s="1"/>
      <c r="B13" s="2975" t="s">
        <v>674</v>
      </c>
      <c r="C13" s="2976"/>
      <c r="D13" s="2977"/>
      <c r="E13" s="266" t="s">
        <v>1270</v>
      </c>
      <c r="F13" s="266"/>
      <c r="G13" s="266"/>
      <c r="H13" s="266"/>
      <c r="I13" s="266"/>
      <c r="J13" s="1198">
        <v>20</v>
      </c>
      <c r="K13" s="1199">
        <v>20</v>
      </c>
      <c r="L13" s="266" t="s">
        <v>1270</v>
      </c>
      <c r="M13" s="266" t="s">
        <v>1270</v>
      </c>
      <c r="N13" s="266" t="s">
        <v>1270</v>
      </c>
      <c r="O13" s="266" t="s">
        <v>1270</v>
      </c>
      <c r="P13" s="266"/>
      <c r="Q13" s="266" t="s">
        <v>1270</v>
      </c>
      <c r="R13" s="266" t="s">
        <v>1270</v>
      </c>
      <c r="S13" s="266" t="s">
        <v>1270</v>
      </c>
      <c r="T13" s="1200">
        <v>60</v>
      </c>
      <c r="U13" s="266" t="s">
        <v>1270</v>
      </c>
      <c r="V13" s="266" t="s">
        <v>1271</v>
      </c>
      <c r="W13" s="1201">
        <v>40</v>
      </c>
      <c r="X13" s="1"/>
    </row>
    <row r="14" spans="1:24" s="65" customFormat="1">
      <c r="A14" s="1"/>
      <c r="B14" s="2975" t="s">
        <v>656</v>
      </c>
      <c r="C14" s="2976"/>
      <c r="D14" s="2977"/>
      <c r="E14" s="266" t="s">
        <v>1270</v>
      </c>
      <c r="F14" s="266"/>
      <c r="G14" s="266"/>
      <c r="H14" s="266"/>
      <c r="I14" s="266"/>
      <c r="J14" s="1198">
        <v>20</v>
      </c>
      <c r="K14" s="1199">
        <v>20</v>
      </c>
      <c r="L14" s="266" t="s">
        <v>1270</v>
      </c>
      <c r="M14" s="266" t="s">
        <v>1270</v>
      </c>
      <c r="N14" s="266" t="s">
        <v>1270</v>
      </c>
      <c r="O14" s="266" t="s">
        <v>1270</v>
      </c>
      <c r="P14" s="266"/>
      <c r="Q14" s="266" t="s">
        <v>1270</v>
      </c>
      <c r="R14" s="266" t="s">
        <v>1270</v>
      </c>
      <c r="S14" s="266" t="s">
        <v>1270</v>
      </c>
      <c r="T14" s="1200">
        <v>60</v>
      </c>
      <c r="U14" s="266" t="s">
        <v>1270</v>
      </c>
      <c r="V14" s="266" t="s">
        <v>1271</v>
      </c>
      <c r="W14" s="1201">
        <v>40</v>
      </c>
      <c r="X14" s="1"/>
    </row>
    <row r="15" spans="1:24">
      <c r="A15" s="1"/>
      <c r="B15" s="2975" t="s">
        <v>657</v>
      </c>
      <c r="C15" s="2976"/>
      <c r="D15" s="2977"/>
      <c r="E15" s="266" t="s">
        <v>1270</v>
      </c>
      <c r="F15" s="266"/>
      <c r="G15" s="266"/>
      <c r="H15" s="266"/>
      <c r="I15" s="266"/>
      <c r="J15" s="1198">
        <v>20</v>
      </c>
      <c r="K15" s="1199">
        <v>20</v>
      </c>
      <c r="L15" s="266" t="s">
        <v>1270</v>
      </c>
      <c r="M15" s="266" t="s">
        <v>1270</v>
      </c>
      <c r="N15" s="266" t="s">
        <v>1270</v>
      </c>
      <c r="O15" s="266" t="s">
        <v>1270</v>
      </c>
      <c r="P15" s="266"/>
      <c r="Q15" s="266" t="s">
        <v>1270</v>
      </c>
      <c r="R15" s="266" t="s">
        <v>1270</v>
      </c>
      <c r="S15" s="266" t="s">
        <v>1270</v>
      </c>
      <c r="T15" s="1200">
        <v>60</v>
      </c>
      <c r="U15" s="266" t="s">
        <v>1270</v>
      </c>
      <c r="V15" s="266" t="s">
        <v>1271</v>
      </c>
      <c r="W15" s="1201">
        <v>40</v>
      </c>
      <c r="X15" s="1"/>
    </row>
    <row r="16" spans="1:24">
      <c r="A16" s="1"/>
      <c r="B16" s="2975" t="s">
        <v>658</v>
      </c>
      <c r="C16" s="2976"/>
      <c r="D16" s="2977"/>
      <c r="E16" s="266" t="s">
        <v>1270</v>
      </c>
      <c r="F16" s="266"/>
      <c r="G16" s="266"/>
      <c r="H16" s="266"/>
      <c r="I16" s="266"/>
      <c r="J16" s="1198">
        <v>20</v>
      </c>
      <c r="K16" s="1199">
        <v>20</v>
      </c>
      <c r="L16" s="266" t="s">
        <v>1270</v>
      </c>
      <c r="M16" s="266" t="s">
        <v>1270</v>
      </c>
      <c r="N16" s="266" t="s">
        <v>1270</v>
      </c>
      <c r="O16" s="266" t="s">
        <v>1270</v>
      </c>
      <c r="P16" s="266"/>
      <c r="Q16" s="266" t="s">
        <v>1270</v>
      </c>
      <c r="R16" s="266" t="s">
        <v>1270</v>
      </c>
      <c r="S16" s="266" t="s">
        <v>1270</v>
      </c>
      <c r="T16" s="1200">
        <v>60</v>
      </c>
      <c r="U16" s="266" t="s">
        <v>1270</v>
      </c>
      <c r="V16" s="266" t="s">
        <v>1271</v>
      </c>
      <c r="W16" s="1201">
        <v>40</v>
      </c>
      <c r="X16" s="1"/>
    </row>
    <row r="17" spans="1:28">
      <c r="A17" s="1"/>
      <c r="B17" s="2975" t="s">
        <v>659</v>
      </c>
      <c r="C17" s="2976"/>
      <c r="D17" s="2977"/>
      <c r="E17" s="266" t="s">
        <v>1270</v>
      </c>
      <c r="F17" s="266"/>
      <c r="G17" s="266"/>
      <c r="H17" s="266"/>
      <c r="I17" s="266"/>
      <c r="J17" s="1198">
        <v>20</v>
      </c>
      <c r="K17" s="1199">
        <v>20</v>
      </c>
      <c r="L17" s="266" t="s">
        <v>1270</v>
      </c>
      <c r="M17" s="266" t="s">
        <v>1270</v>
      </c>
      <c r="N17" s="266" t="s">
        <v>1270</v>
      </c>
      <c r="O17" s="266" t="s">
        <v>1270</v>
      </c>
      <c r="P17" s="266"/>
      <c r="Q17" s="266" t="s">
        <v>1270</v>
      </c>
      <c r="R17" s="266" t="s">
        <v>1270</v>
      </c>
      <c r="S17" s="266" t="s">
        <v>1270</v>
      </c>
      <c r="T17" s="1200">
        <v>60</v>
      </c>
      <c r="U17" s="266" t="s">
        <v>1270</v>
      </c>
      <c r="V17" s="266" t="s">
        <v>1271</v>
      </c>
      <c r="W17" s="1201">
        <v>40</v>
      </c>
      <c r="X17" s="1"/>
    </row>
    <row r="18" spans="1:28" ht="27.75" customHeight="1">
      <c r="A18" s="1"/>
      <c r="B18" s="2989" t="s">
        <v>504</v>
      </c>
      <c r="C18" s="2990"/>
      <c r="D18" s="2990"/>
      <c r="E18" s="2965"/>
      <c r="F18" s="2955" t="s">
        <v>438</v>
      </c>
      <c r="G18" s="2956"/>
      <c r="H18" s="2956"/>
      <c r="I18" s="2957"/>
      <c r="J18" s="549">
        <f>SUM(J12:J17)/6/100</f>
        <v>0.2</v>
      </c>
      <c r="K18" s="549">
        <f>SUM(K12:K17)/6/100</f>
        <v>0.2</v>
      </c>
      <c r="L18" s="2951"/>
      <c r="M18" s="2959"/>
      <c r="N18" s="2959"/>
      <c r="O18" s="2959"/>
      <c r="P18" s="2959"/>
      <c r="Q18" s="2959"/>
      <c r="R18" s="2959"/>
      <c r="S18" s="2952"/>
      <c r="T18" s="549">
        <f>SUM(T12:T17)/6/100</f>
        <v>0.6</v>
      </c>
      <c r="U18" s="2951"/>
      <c r="V18" s="2952"/>
      <c r="W18" s="732">
        <f>SUM(W12:W17)/6/100</f>
        <v>0.4</v>
      </c>
      <c r="X18" s="1"/>
      <c r="AB18" s="531"/>
    </row>
    <row r="19" spans="1:28" ht="15" customHeight="1">
      <c r="A19" s="1"/>
      <c r="B19" s="2975" t="s">
        <v>248</v>
      </c>
      <c r="C19" s="2976"/>
      <c r="D19" s="2977"/>
      <c r="E19" s="1967" t="s">
        <v>1271</v>
      </c>
      <c r="F19" s="899"/>
      <c r="G19" s="899"/>
      <c r="H19" s="2619"/>
      <c r="I19" s="2619"/>
      <c r="J19" s="403">
        <v>20</v>
      </c>
      <c r="K19" s="404">
        <v>20</v>
      </c>
      <c r="L19" s="2619"/>
      <c r="M19" s="2619"/>
      <c r="N19" s="2619"/>
      <c r="O19" s="2619"/>
      <c r="P19" s="2619"/>
      <c r="Q19" s="2619"/>
      <c r="R19" s="2619"/>
      <c r="S19" s="2619"/>
      <c r="T19" s="2619"/>
      <c r="U19" s="2619"/>
      <c r="V19" s="2619"/>
      <c r="W19" s="2757"/>
      <c r="X19" s="1"/>
    </row>
    <row r="20" spans="1:28">
      <c r="A20" s="1"/>
      <c r="B20" s="2578" t="s">
        <v>249</v>
      </c>
      <c r="C20" s="2966"/>
      <c r="D20" s="2967"/>
      <c r="E20" s="1967" t="s">
        <v>1271</v>
      </c>
      <c r="F20" s="899"/>
      <c r="G20" s="899"/>
      <c r="H20" s="2619"/>
      <c r="I20" s="2619"/>
      <c r="J20" s="403">
        <v>20</v>
      </c>
      <c r="K20" s="404">
        <v>20</v>
      </c>
      <c r="L20" s="2619"/>
      <c r="M20" s="2619"/>
      <c r="N20" s="2619"/>
      <c r="O20" s="2619"/>
      <c r="P20" s="2619"/>
      <c r="Q20" s="2619"/>
      <c r="R20" s="2619"/>
      <c r="S20" s="2619"/>
      <c r="T20" s="2619"/>
      <c r="U20" s="2619"/>
      <c r="V20" s="2619"/>
      <c r="W20" s="2757"/>
      <c r="X20" s="1"/>
    </row>
    <row r="21" spans="1:28">
      <c r="A21" s="1"/>
      <c r="B21" s="2578" t="s">
        <v>250</v>
      </c>
      <c r="C21" s="2966"/>
      <c r="D21" s="2967"/>
      <c r="E21" s="1967" t="s">
        <v>1271</v>
      </c>
      <c r="F21" s="899"/>
      <c r="G21" s="899"/>
      <c r="H21" s="899"/>
      <c r="I21" s="899"/>
      <c r="J21" s="1198">
        <v>20</v>
      </c>
      <c r="K21" s="1199">
        <v>20</v>
      </c>
      <c r="L21" s="266" t="s">
        <v>1270</v>
      </c>
      <c r="M21" s="266" t="s">
        <v>1270</v>
      </c>
      <c r="N21" s="266" t="s">
        <v>1270</v>
      </c>
      <c r="O21" s="266" t="s">
        <v>1270</v>
      </c>
      <c r="P21" s="266"/>
      <c r="Q21" s="266" t="s">
        <v>1270</v>
      </c>
      <c r="R21" s="266" t="s">
        <v>1270</v>
      </c>
      <c r="S21" s="266" t="s">
        <v>1270</v>
      </c>
      <c r="T21" s="1200">
        <v>60</v>
      </c>
      <c r="U21" s="266" t="s">
        <v>1270</v>
      </c>
      <c r="V21" s="266" t="s">
        <v>1271</v>
      </c>
      <c r="W21" s="1201">
        <v>40</v>
      </c>
      <c r="X21" s="1"/>
    </row>
    <row r="22" spans="1:28">
      <c r="A22" s="1"/>
      <c r="B22" s="2975" t="s">
        <v>251</v>
      </c>
      <c r="C22" s="2976"/>
      <c r="D22" s="2977"/>
      <c r="E22" s="273" t="s">
        <v>1271</v>
      </c>
      <c r="F22" s="899"/>
      <c r="G22" s="899"/>
      <c r="H22" s="899"/>
      <c r="I22" s="899"/>
      <c r="J22" s="1198">
        <v>20</v>
      </c>
      <c r="K22" s="1199">
        <v>20</v>
      </c>
      <c r="L22" s="266" t="s">
        <v>1270</v>
      </c>
      <c r="M22" s="266" t="s">
        <v>1270</v>
      </c>
      <c r="N22" s="266" t="s">
        <v>1270</v>
      </c>
      <c r="O22" s="266" t="s">
        <v>1270</v>
      </c>
      <c r="P22" s="266"/>
      <c r="Q22" s="266" t="s">
        <v>1270</v>
      </c>
      <c r="R22" s="266" t="s">
        <v>1270</v>
      </c>
      <c r="S22" s="266" t="s">
        <v>1270</v>
      </c>
      <c r="T22" s="1200">
        <v>60</v>
      </c>
      <c r="U22" s="266" t="s">
        <v>1270</v>
      </c>
      <c r="V22" s="266" t="s">
        <v>1271</v>
      </c>
      <c r="W22" s="1201">
        <v>40</v>
      </c>
      <c r="X22" s="1"/>
    </row>
    <row r="23" spans="1:28" s="15" customFormat="1" ht="27" customHeight="1">
      <c r="A23" s="2"/>
      <c r="B23" s="2989" t="s">
        <v>505</v>
      </c>
      <c r="C23" s="2990"/>
      <c r="D23" s="2990"/>
      <c r="E23" s="2965"/>
      <c r="F23" s="2950" t="s">
        <v>438</v>
      </c>
      <c r="G23" s="2950"/>
      <c r="H23" s="2950"/>
      <c r="I23" s="2950"/>
      <c r="J23" s="270">
        <f>SUM(J19:J22)/4/100</f>
        <v>0.2</v>
      </c>
      <c r="K23" s="270">
        <f>SUM(K19:K22)/4/100</f>
        <v>0.2</v>
      </c>
      <c r="L23" s="2953"/>
      <c r="M23" s="2960"/>
      <c r="N23" s="2960"/>
      <c r="O23" s="2960"/>
      <c r="P23" s="2960"/>
      <c r="Q23" s="2960"/>
      <c r="R23" s="2960"/>
      <c r="S23" s="2954"/>
      <c r="T23" s="270">
        <f>SUM(T21:T22)/2/100</f>
        <v>0.6</v>
      </c>
      <c r="U23" s="2953"/>
      <c r="V23" s="2954"/>
      <c r="W23" s="407">
        <f>SUM(W21:W22)/2/100</f>
        <v>0.4</v>
      </c>
      <c r="X23" s="2"/>
    </row>
    <row r="24" spans="1:28" s="17" customFormat="1" ht="15" customHeight="1">
      <c r="A24" s="16"/>
      <c r="B24" s="2975" t="s">
        <v>252</v>
      </c>
      <c r="C24" s="2976"/>
      <c r="D24" s="2977"/>
      <c r="E24" s="273" t="s">
        <v>1270</v>
      </c>
      <c r="F24" s="899"/>
      <c r="G24" s="899"/>
      <c r="H24" s="899"/>
      <c r="I24" s="899"/>
      <c r="J24" s="1198">
        <v>20</v>
      </c>
      <c r="K24" s="1199">
        <v>20</v>
      </c>
      <c r="L24" s="266" t="s">
        <v>1270</v>
      </c>
      <c r="M24" s="266" t="s">
        <v>1270</v>
      </c>
      <c r="N24" s="266" t="s">
        <v>1270</v>
      </c>
      <c r="O24" s="266" t="s">
        <v>1270</v>
      </c>
      <c r="P24" s="266"/>
      <c r="Q24" s="266" t="s">
        <v>1270</v>
      </c>
      <c r="R24" s="266" t="s">
        <v>1270</v>
      </c>
      <c r="S24" s="266" t="s">
        <v>1270</v>
      </c>
      <c r="T24" s="1200">
        <v>60</v>
      </c>
      <c r="U24" s="266" t="s">
        <v>1270</v>
      </c>
      <c r="V24" s="266" t="s">
        <v>1271</v>
      </c>
      <c r="W24" s="1201">
        <v>40</v>
      </c>
      <c r="X24" s="16"/>
    </row>
    <row r="25" spans="1:28" s="17" customFormat="1" ht="15" customHeight="1">
      <c r="A25" s="16"/>
      <c r="B25" s="2975" t="s">
        <v>253</v>
      </c>
      <c r="C25" s="2976"/>
      <c r="D25" s="2977"/>
      <c r="E25" s="273" t="s">
        <v>1270</v>
      </c>
      <c r="F25" s="899"/>
      <c r="G25" s="899"/>
      <c r="H25" s="899"/>
      <c r="I25" s="899"/>
      <c r="J25" s="1198">
        <v>20</v>
      </c>
      <c r="K25" s="1199">
        <v>20</v>
      </c>
      <c r="L25" s="266" t="s">
        <v>1270</v>
      </c>
      <c r="M25" s="266" t="s">
        <v>1270</v>
      </c>
      <c r="N25" s="266" t="s">
        <v>1270</v>
      </c>
      <c r="O25" s="266" t="s">
        <v>1270</v>
      </c>
      <c r="P25" s="266"/>
      <c r="Q25" s="266" t="s">
        <v>1270</v>
      </c>
      <c r="R25" s="266" t="s">
        <v>1270</v>
      </c>
      <c r="S25" s="266" t="s">
        <v>1270</v>
      </c>
      <c r="T25" s="1200">
        <v>60</v>
      </c>
      <c r="U25" s="266" t="s">
        <v>1270</v>
      </c>
      <c r="V25" s="266" t="s">
        <v>1271</v>
      </c>
      <c r="W25" s="1201">
        <v>40</v>
      </c>
      <c r="X25" s="16"/>
    </row>
    <row r="26" spans="1:28" s="17" customFormat="1" ht="12.75">
      <c r="A26" s="16"/>
      <c r="B26" s="909" t="s">
        <v>254</v>
      </c>
      <c r="C26" s="733" t="s">
        <v>969</v>
      </c>
      <c r="D26" s="1691" t="s">
        <v>1270</v>
      </c>
      <c r="E26" s="273" t="s">
        <v>1270</v>
      </c>
      <c r="F26" s="899"/>
      <c r="G26" s="899"/>
      <c r="H26" s="899"/>
      <c r="I26" s="899"/>
      <c r="J26" s="1198">
        <v>20</v>
      </c>
      <c r="K26" s="1199">
        <v>20</v>
      </c>
      <c r="L26" s="266" t="s">
        <v>1270</v>
      </c>
      <c r="M26" s="266" t="s">
        <v>1270</v>
      </c>
      <c r="N26" s="266" t="s">
        <v>1270</v>
      </c>
      <c r="O26" s="266" t="s">
        <v>1270</v>
      </c>
      <c r="P26" s="266"/>
      <c r="Q26" s="266" t="s">
        <v>1270</v>
      </c>
      <c r="R26" s="266" t="s">
        <v>1270</v>
      </c>
      <c r="S26" s="266" t="s">
        <v>1270</v>
      </c>
      <c r="T26" s="1200">
        <v>60</v>
      </c>
      <c r="U26" s="266" t="s">
        <v>1270</v>
      </c>
      <c r="V26" s="266" t="s">
        <v>1271</v>
      </c>
      <c r="W26" s="1201">
        <v>40</v>
      </c>
      <c r="X26" s="16"/>
    </row>
    <row r="27" spans="1:28" s="17" customFormat="1">
      <c r="A27" s="16"/>
      <c r="B27" s="2964" t="s">
        <v>1040</v>
      </c>
      <c r="C27" s="2952"/>
      <c r="D27" s="2952"/>
      <c r="E27" s="2965"/>
      <c r="F27" s="2950" t="s">
        <v>438</v>
      </c>
      <c r="G27" s="2950"/>
      <c r="H27" s="2950"/>
      <c r="I27" s="2950"/>
      <c r="J27" s="270">
        <f>SUM(J24:J26)/3/100</f>
        <v>0.2</v>
      </c>
      <c r="K27" s="270">
        <f>SUM(K24:K26)/3/100</f>
        <v>0.2</v>
      </c>
      <c r="L27" s="2953"/>
      <c r="M27" s="2960"/>
      <c r="N27" s="2960"/>
      <c r="O27" s="2960"/>
      <c r="P27" s="2960"/>
      <c r="Q27" s="2960"/>
      <c r="R27" s="2960"/>
      <c r="S27" s="2954"/>
      <c r="T27" s="270">
        <f>SUM(T24:T26)/3/100</f>
        <v>0.6</v>
      </c>
      <c r="U27" s="2953"/>
      <c r="V27" s="2954"/>
      <c r="W27" s="407">
        <f>SUM(W24:W26)/3/100</f>
        <v>0.4</v>
      </c>
      <c r="X27" s="16"/>
    </row>
    <row r="28" spans="1:28" s="17" customFormat="1" ht="15" customHeight="1">
      <c r="A28" s="16"/>
      <c r="B28" s="2992" t="s">
        <v>967</v>
      </c>
      <c r="C28" s="2993"/>
      <c r="D28" s="2994"/>
      <c r="E28" s="273" t="s">
        <v>1270</v>
      </c>
      <c r="F28" s="899"/>
      <c r="G28" s="899"/>
      <c r="H28" s="899"/>
      <c r="I28" s="899"/>
      <c r="J28" s="1198">
        <v>20</v>
      </c>
      <c r="K28" s="1199">
        <v>20</v>
      </c>
      <c r="L28" s="266" t="s">
        <v>1270</v>
      </c>
      <c r="M28" s="266" t="s">
        <v>1270</v>
      </c>
      <c r="N28" s="266" t="s">
        <v>1270</v>
      </c>
      <c r="O28" s="266" t="s">
        <v>1270</v>
      </c>
      <c r="P28" s="266"/>
      <c r="Q28" s="266" t="s">
        <v>1270</v>
      </c>
      <c r="R28" s="266" t="s">
        <v>1270</v>
      </c>
      <c r="S28" s="266" t="s">
        <v>1270</v>
      </c>
      <c r="T28" s="1200">
        <v>60</v>
      </c>
      <c r="U28" s="266" t="s">
        <v>1270</v>
      </c>
      <c r="V28" s="266" t="s">
        <v>1271</v>
      </c>
      <c r="W28" s="1201">
        <v>40</v>
      </c>
      <c r="X28" s="16"/>
    </row>
    <row r="29" spans="1:28" s="17" customFormat="1" ht="15" customHeight="1">
      <c r="A29" s="16"/>
      <c r="B29" s="2995" t="s">
        <v>1089</v>
      </c>
      <c r="C29" s="2996"/>
      <c r="D29" s="2997"/>
      <c r="E29" s="273" t="s">
        <v>1270</v>
      </c>
      <c r="F29" s="899"/>
      <c r="G29" s="899"/>
      <c r="H29" s="899"/>
      <c r="I29" s="899"/>
      <c r="J29" s="1198">
        <v>20</v>
      </c>
      <c r="K29" s="1199">
        <v>20</v>
      </c>
      <c r="L29" s="266" t="s">
        <v>1270</v>
      </c>
      <c r="M29" s="266" t="s">
        <v>1270</v>
      </c>
      <c r="N29" s="266" t="s">
        <v>1270</v>
      </c>
      <c r="O29" s="266" t="s">
        <v>1270</v>
      </c>
      <c r="P29" s="266"/>
      <c r="Q29" s="266" t="s">
        <v>1270</v>
      </c>
      <c r="R29" s="266" t="s">
        <v>1270</v>
      </c>
      <c r="S29" s="266" t="s">
        <v>1270</v>
      </c>
      <c r="T29" s="1200">
        <v>60</v>
      </c>
      <c r="U29" s="266" t="s">
        <v>1270</v>
      </c>
      <c r="V29" s="266" t="s">
        <v>1271</v>
      </c>
      <c r="W29" s="1201">
        <v>40</v>
      </c>
      <c r="X29" s="16"/>
    </row>
    <row r="30" spans="1:28" s="17" customFormat="1" ht="15.75" customHeight="1">
      <c r="A30" s="16"/>
      <c r="B30" s="2987" t="s">
        <v>669</v>
      </c>
      <c r="C30" s="2988"/>
      <c r="D30" s="2988"/>
      <c r="E30" s="2988"/>
      <c r="F30" s="751" t="s">
        <v>672</v>
      </c>
      <c r="G30" s="752" t="s">
        <v>1270</v>
      </c>
      <c r="H30" s="752"/>
      <c r="I30" s="753"/>
      <c r="J30" s="270">
        <f>SUM(J28:J29)/2/100</f>
        <v>0.2</v>
      </c>
      <c r="K30" s="270">
        <f>SUM(K28:K29)/2/100</f>
        <v>0.2</v>
      </c>
      <c r="L30" s="753"/>
      <c r="M30" s="753"/>
      <c r="N30" s="753"/>
      <c r="O30" s="753"/>
      <c r="P30" s="753"/>
      <c r="Q30" s="753"/>
      <c r="R30" s="753"/>
      <c r="S30" s="753"/>
      <c r="T30" s="270">
        <f>SUM(T28:T29)/2/100</f>
        <v>0.6</v>
      </c>
      <c r="U30" s="753"/>
      <c r="V30" s="753"/>
      <c r="W30" s="407">
        <f>SUM(W28:W29)/2/100</f>
        <v>0.4</v>
      </c>
      <c r="X30" s="16"/>
    </row>
    <row r="31" spans="1:28" s="17" customFormat="1" ht="15.75" customHeight="1" thickBot="1">
      <c r="A31" s="16"/>
      <c r="B31" s="2961" t="s">
        <v>465</v>
      </c>
      <c r="C31" s="2962"/>
      <c r="D31" s="2962"/>
      <c r="E31" s="2962"/>
      <c r="F31" s="2962"/>
      <c r="G31" s="2962"/>
      <c r="H31" s="2962"/>
      <c r="I31" s="2963"/>
      <c r="J31" s="928">
        <f>AVERAGE(J18,J23,J27,J30)</f>
        <v>0.2</v>
      </c>
      <c r="K31" s="928">
        <f>AVERAGE(K18,K23,K27,K30)</f>
        <v>0.2</v>
      </c>
      <c r="L31" s="2958"/>
      <c r="M31" s="2958"/>
      <c r="N31" s="2958"/>
      <c r="O31" s="2958"/>
      <c r="P31" s="2958"/>
      <c r="Q31" s="2958"/>
      <c r="R31" s="2958"/>
      <c r="S31" s="2958"/>
      <c r="T31" s="408">
        <f>AVERAGE(T27,T23,T18,T30)</f>
        <v>0.6</v>
      </c>
      <c r="U31" s="734"/>
      <c r="V31" s="734"/>
      <c r="W31" s="754">
        <f>AVERAGE(W18,W23,W27,W30)</f>
        <v>0.4</v>
      </c>
      <c r="X31" s="16"/>
    </row>
    <row r="32" spans="1:28" ht="27.75" customHeight="1">
      <c r="A32" s="1"/>
      <c r="B32" s="197" t="s">
        <v>1</v>
      </c>
      <c r="C32" s="197"/>
      <c r="D32" s="197"/>
      <c r="E32" s="197"/>
      <c r="F32" s="197"/>
      <c r="G32" s="197"/>
      <c r="H32" s="197"/>
      <c r="I32" s="2948" t="s">
        <v>1250</v>
      </c>
      <c r="J32" s="2949"/>
      <c r="K32" s="2949"/>
      <c r="L32" s="2949"/>
      <c r="M32" s="2949"/>
      <c r="N32" s="2949"/>
      <c r="O32" s="2949"/>
      <c r="P32" s="2949"/>
      <c r="Q32" s="2949"/>
      <c r="R32" s="2949"/>
      <c r="S32" s="2949"/>
      <c r="T32" s="2949"/>
      <c r="U32" s="2949"/>
      <c r="V32" s="2949"/>
      <c r="W32" s="323">
        <v>19</v>
      </c>
      <c r="X32" s="1"/>
    </row>
    <row r="38" spans="6:6">
      <c r="F38" s="66" t="s">
        <v>1</v>
      </c>
    </row>
  </sheetData>
  <mergeCells count="67">
    <mergeCell ref="B30:E30"/>
    <mergeCell ref="F5:G7"/>
    <mergeCell ref="H5:I7"/>
    <mergeCell ref="B25:D25"/>
    <mergeCell ref="B24:D24"/>
    <mergeCell ref="B18:E18"/>
    <mergeCell ref="B23:E23"/>
    <mergeCell ref="E10:I10"/>
    <mergeCell ref="B28:D28"/>
    <mergeCell ref="B29:D29"/>
    <mergeCell ref="B10:D10"/>
    <mergeCell ref="B22:D22"/>
    <mergeCell ref="B13:D13"/>
    <mergeCell ref="B14:D14"/>
    <mergeCell ref="B15:D15"/>
    <mergeCell ref="B16:D16"/>
    <mergeCell ref="B11:I11"/>
    <mergeCell ref="B4:D7"/>
    <mergeCell ref="J5:J9"/>
    <mergeCell ref="B12:D12"/>
    <mergeCell ref="I8:I9"/>
    <mergeCell ref="B8:D8"/>
    <mergeCell ref="B17:D17"/>
    <mergeCell ref="B19:D19"/>
    <mergeCell ref="B20:D20"/>
    <mergeCell ref="B2:W2"/>
    <mergeCell ref="E3:K3"/>
    <mergeCell ref="L3:W3"/>
    <mergeCell ref="E4:K4"/>
    <mergeCell ref="W5:W9"/>
    <mergeCell ref="M6:P8"/>
    <mergeCell ref="H8:H9"/>
    <mergeCell ref="L5:L9"/>
    <mergeCell ref="F8:F9"/>
    <mergeCell ref="G8:G9"/>
    <mergeCell ref="U4:W4"/>
    <mergeCell ref="E5:E9"/>
    <mergeCell ref="L4:T4"/>
    <mergeCell ref="B3:D3"/>
    <mergeCell ref="B9:D9"/>
    <mergeCell ref="V5:V9"/>
    <mergeCell ref="S6:S8"/>
    <mergeCell ref="Q6:Q8"/>
    <mergeCell ref="K5:K9"/>
    <mergeCell ref="L10:S10"/>
    <mergeCell ref="U10:V10"/>
    <mergeCell ref="M5:P5"/>
    <mergeCell ref="Q5:S5"/>
    <mergeCell ref="T5:T9"/>
    <mergeCell ref="U5:U9"/>
    <mergeCell ref="R6:R8"/>
    <mergeCell ref="I32:V32"/>
    <mergeCell ref="H19:I20"/>
    <mergeCell ref="L19:W20"/>
    <mergeCell ref="F27:I27"/>
    <mergeCell ref="U18:V18"/>
    <mergeCell ref="U23:V23"/>
    <mergeCell ref="U27:V27"/>
    <mergeCell ref="F18:I18"/>
    <mergeCell ref="F23:I23"/>
    <mergeCell ref="L31:S31"/>
    <mergeCell ref="L18:S18"/>
    <mergeCell ref="L23:S23"/>
    <mergeCell ref="L27:S27"/>
    <mergeCell ref="B31:I31"/>
    <mergeCell ref="B27:E27"/>
    <mergeCell ref="B21:D21"/>
  </mergeCells>
  <pageMargins left="0.19685039370078741" right="0.11811023622047245" top="0.15748031496062992" bottom="0.19685039370078741" header="0.15748031496062992" footer="0.15748031496062992"/>
  <pageSetup paperSize="9" scale="8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36"/>
  <sheetViews>
    <sheetView view="pageBreakPreview" zoomScale="80" zoomScaleSheetLayoutView="80" workbookViewId="0"/>
  </sheetViews>
  <sheetFormatPr defaultColWidth="8.85546875" defaultRowHeight="14.25"/>
  <cols>
    <col min="1" max="1" width="1.28515625" style="277" customWidth="1"/>
    <col min="2" max="2" width="74.140625" style="277" customWidth="1"/>
    <col min="3" max="3" width="8" style="277" customWidth="1"/>
    <col min="4" max="17" width="5.7109375" style="277" customWidth="1"/>
    <col min="18" max="18" width="1.28515625" style="277" customWidth="1"/>
    <col min="19" max="16384" width="8.85546875" style="277"/>
  </cols>
  <sheetData>
    <row r="1" spans="1:18" ht="15.75" thickBot="1">
      <c r="A1" s="197"/>
      <c r="B1" s="275" t="str">
        <f>Page3!A4</f>
        <v>MOHOKARE LOCAL MUNICIPALITY</v>
      </c>
      <c r="C1" s="197"/>
      <c r="D1" s="197"/>
      <c r="E1" s="197"/>
      <c r="F1" s="197"/>
      <c r="G1" s="197"/>
      <c r="H1" s="197"/>
      <c r="I1" s="197"/>
      <c r="J1" s="197"/>
      <c r="K1" s="197"/>
      <c r="L1" s="197"/>
      <c r="M1" s="251" t="str">
        <f>Page3!F4</f>
        <v>WSDP 2012</v>
      </c>
      <c r="N1" s="197"/>
      <c r="O1" s="197"/>
      <c r="P1" s="197"/>
      <c r="Q1" s="197"/>
      <c r="R1" s="197"/>
    </row>
    <row r="2" spans="1:18" ht="15">
      <c r="A2" s="197"/>
      <c r="B2" s="3030" t="s">
        <v>243</v>
      </c>
      <c r="C2" s="3031"/>
      <c r="D2" s="3031"/>
      <c r="E2" s="3031"/>
      <c r="F2" s="3031"/>
      <c r="G2" s="3031"/>
      <c r="H2" s="3031"/>
      <c r="I2" s="3031"/>
      <c r="J2" s="3031"/>
      <c r="K2" s="3031"/>
      <c r="L2" s="3031"/>
      <c r="M2" s="3031"/>
      <c r="N2" s="3031"/>
      <c r="O2" s="3031"/>
      <c r="P2" s="3031"/>
      <c r="Q2" s="3032"/>
      <c r="R2" s="197"/>
    </row>
    <row r="3" spans="1:18" ht="15">
      <c r="A3" s="197"/>
      <c r="B3" s="907" t="s">
        <v>66</v>
      </c>
      <c r="C3" s="3033" t="s">
        <v>705</v>
      </c>
      <c r="D3" s="3033"/>
      <c r="E3" s="3033"/>
      <c r="F3" s="3034" t="s">
        <v>67</v>
      </c>
      <c r="G3" s="3034"/>
      <c r="H3" s="3034"/>
      <c r="I3" s="3034"/>
      <c r="J3" s="3034"/>
      <c r="K3" s="3034"/>
      <c r="L3" s="3034"/>
      <c r="M3" s="3034"/>
      <c r="N3" s="3034"/>
      <c r="O3" s="3034"/>
      <c r="P3" s="3034"/>
      <c r="Q3" s="3035"/>
      <c r="R3" s="197"/>
    </row>
    <row r="4" spans="1:18" ht="15.75" customHeight="1">
      <c r="A4" s="197"/>
      <c r="B4" s="3036"/>
      <c r="C4" s="2880" t="s">
        <v>119</v>
      </c>
      <c r="D4" s="2880"/>
      <c r="E4" s="2880"/>
      <c r="F4" s="2577" t="s">
        <v>735</v>
      </c>
      <c r="G4" s="2577"/>
      <c r="H4" s="2577"/>
      <c r="I4" s="2577"/>
      <c r="J4" s="2577"/>
      <c r="K4" s="2577"/>
      <c r="L4" s="2577"/>
      <c r="M4" s="2577"/>
      <c r="N4" s="2577"/>
      <c r="O4" s="2589" t="s">
        <v>69</v>
      </c>
      <c r="P4" s="2589"/>
      <c r="Q4" s="2590"/>
      <c r="R4" s="197"/>
    </row>
    <row r="5" spans="1:18" ht="13.5" customHeight="1">
      <c r="A5" s="197"/>
      <c r="B5" s="3036"/>
      <c r="C5" s="2342" t="s">
        <v>372</v>
      </c>
      <c r="D5" s="2616" t="s">
        <v>73</v>
      </c>
      <c r="E5" s="2633" t="s">
        <v>73</v>
      </c>
      <c r="F5" s="2341" t="s">
        <v>70</v>
      </c>
      <c r="G5" s="2609" t="s">
        <v>108</v>
      </c>
      <c r="H5" s="2609"/>
      <c r="I5" s="2609"/>
      <c r="J5" s="2609"/>
      <c r="K5" s="2615" t="s">
        <v>72</v>
      </c>
      <c r="L5" s="2615"/>
      <c r="M5" s="2615"/>
      <c r="N5" s="2506" t="s">
        <v>73</v>
      </c>
      <c r="O5" s="2341" t="s">
        <v>70</v>
      </c>
      <c r="P5" s="2342" t="s">
        <v>74</v>
      </c>
      <c r="Q5" s="2491" t="s">
        <v>73</v>
      </c>
      <c r="R5" s="197"/>
    </row>
    <row r="6" spans="1:18" ht="72" customHeight="1">
      <c r="A6" s="197"/>
      <c r="B6" s="3036"/>
      <c r="C6" s="2342"/>
      <c r="D6" s="2616"/>
      <c r="E6" s="2633"/>
      <c r="F6" s="2341"/>
      <c r="G6" s="2419" t="s">
        <v>75</v>
      </c>
      <c r="H6" s="2419"/>
      <c r="I6" s="2419"/>
      <c r="J6" s="2419"/>
      <c r="K6" s="2968" t="s">
        <v>364</v>
      </c>
      <c r="L6" s="2968" t="s">
        <v>77</v>
      </c>
      <c r="M6" s="2968" t="s">
        <v>78</v>
      </c>
      <c r="N6" s="2506"/>
      <c r="O6" s="2341"/>
      <c r="P6" s="2342"/>
      <c r="Q6" s="2491"/>
      <c r="R6" s="197"/>
    </row>
    <row r="7" spans="1:18" ht="27" customHeight="1">
      <c r="A7" s="197"/>
      <c r="B7" s="3036"/>
      <c r="C7" s="2342"/>
      <c r="D7" s="2616"/>
      <c r="E7" s="2633"/>
      <c r="F7" s="2341"/>
      <c r="G7" s="3022">
        <v>1</v>
      </c>
      <c r="H7" s="3022">
        <v>3</v>
      </c>
      <c r="I7" s="3022">
        <v>5</v>
      </c>
      <c r="J7" s="3022" t="s">
        <v>79</v>
      </c>
      <c r="K7" s="2968"/>
      <c r="L7" s="2968"/>
      <c r="M7" s="2968"/>
      <c r="N7" s="2506"/>
      <c r="O7" s="2341"/>
      <c r="P7" s="2342"/>
      <c r="Q7" s="2491"/>
      <c r="R7" s="197"/>
    </row>
    <row r="8" spans="1:18">
      <c r="A8" s="197"/>
      <c r="B8" s="735" t="s">
        <v>37</v>
      </c>
      <c r="C8" s="2342"/>
      <c r="D8" s="2616"/>
      <c r="E8" s="2633"/>
      <c r="F8" s="2341"/>
      <c r="G8" s="3022"/>
      <c r="H8" s="3022"/>
      <c r="I8" s="3022"/>
      <c r="J8" s="3022"/>
      <c r="K8" s="2968"/>
      <c r="L8" s="2968"/>
      <c r="M8" s="2968"/>
      <c r="N8" s="2506"/>
      <c r="O8" s="2341"/>
      <c r="P8" s="2342"/>
      <c r="Q8" s="2491"/>
      <c r="R8" s="197"/>
    </row>
    <row r="9" spans="1:18">
      <c r="A9" s="197"/>
      <c r="B9" s="736" t="s">
        <v>208</v>
      </c>
      <c r="C9" s="2342"/>
      <c r="D9" s="2616"/>
      <c r="E9" s="2633"/>
      <c r="F9" s="2341"/>
      <c r="G9" s="3022"/>
      <c r="H9" s="3022"/>
      <c r="I9" s="3022"/>
      <c r="J9" s="3022"/>
      <c r="K9" s="894" t="s">
        <v>80</v>
      </c>
      <c r="L9" s="894" t="s">
        <v>80</v>
      </c>
      <c r="M9" s="894" t="s">
        <v>80</v>
      </c>
      <c r="N9" s="2506"/>
      <c r="O9" s="2341"/>
      <c r="P9" s="2342"/>
      <c r="Q9" s="2491"/>
      <c r="R9" s="197"/>
    </row>
    <row r="10" spans="1:18" ht="15" customHeight="1">
      <c r="A10" s="197"/>
      <c r="B10" s="737"/>
      <c r="C10" s="903" t="s">
        <v>392</v>
      </c>
      <c r="D10" s="897" t="s">
        <v>302</v>
      </c>
      <c r="E10" s="897" t="s">
        <v>302</v>
      </c>
      <c r="F10" s="2619" t="s">
        <v>660</v>
      </c>
      <c r="G10" s="2619"/>
      <c r="H10" s="2619"/>
      <c r="I10" s="2619"/>
      <c r="J10" s="2619"/>
      <c r="K10" s="2619"/>
      <c r="L10" s="2619"/>
      <c r="M10" s="2619"/>
      <c r="N10" s="897" t="s">
        <v>302</v>
      </c>
      <c r="O10" s="2430" t="s">
        <v>661</v>
      </c>
      <c r="P10" s="2430"/>
      <c r="Q10" s="908" t="s">
        <v>302</v>
      </c>
      <c r="R10" s="197"/>
    </row>
    <row r="11" spans="1:18" ht="15" customHeight="1">
      <c r="A11" s="197"/>
      <c r="B11" s="3025" t="s">
        <v>1041</v>
      </c>
      <c r="C11" s="3023"/>
      <c r="D11" s="3023"/>
      <c r="E11" s="3023"/>
      <c r="F11" s="3023"/>
      <c r="G11" s="3023"/>
      <c r="H11" s="3023"/>
      <c r="I11" s="3023"/>
      <c r="J11" s="3023"/>
      <c r="K11" s="3023"/>
      <c r="L11" s="3023"/>
      <c r="M11" s="3023"/>
      <c r="N11" s="3023"/>
      <c r="O11" s="3023"/>
      <c r="P11" s="3023"/>
      <c r="Q11" s="3026"/>
      <c r="R11" s="197"/>
    </row>
    <row r="12" spans="1:18">
      <c r="A12" s="197"/>
      <c r="B12" s="738" t="s">
        <v>373</v>
      </c>
      <c r="C12" s="1274"/>
      <c r="D12" s="3010"/>
      <c r="E12" s="3011"/>
      <c r="F12" s="3011"/>
      <c r="G12" s="3011"/>
      <c r="H12" s="3011"/>
      <c r="I12" s="3011"/>
      <c r="J12" s="3011"/>
      <c r="K12" s="3011"/>
      <c r="L12" s="3011"/>
      <c r="M12" s="3011"/>
      <c r="N12" s="3011"/>
      <c r="O12" s="3011"/>
      <c r="P12" s="3011"/>
      <c r="Q12" s="3012"/>
      <c r="R12" s="197"/>
    </row>
    <row r="13" spans="1:18">
      <c r="A13" s="197"/>
      <c r="B13" s="739" t="s">
        <v>160</v>
      </c>
      <c r="C13" s="1275">
        <v>11</v>
      </c>
      <c r="D13" s="3010"/>
      <c r="E13" s="3011"/>
      <c r="F13" s="3011"/>
      <c r="G13" s="3011"/>
      <c r="H13" s="3011"/>
      <c r="I13" s="3011"/>
      <c r="J13" s="3011"/>
      <c r="K13" s="3011"/>
      <c r="L13" s="3011"/>
      <c r="M13" s="3011"/>
      <c r="N13" s="3011"/>
      <c r="O13" s="3011"/>
      <c r="P13" s="3011"/>
      <c r="Q13" s="3012"/>
      <c r="R13" s="197"/>
    </row>
    <row r="14" spans="1:18">
      <c r="A14" s="197"/>
      <c r="B14" s="739" t="s">
        <v>315</v>
      </c>
      <c r="C14" s="1275"/>
      <c r="D14" s="3010"/>
      <c r="E14" s="3011"/>
      <c r="F14" s="3011"/>
      <c r="G14" s="3011"/>
      <c r="H14" s="3011"/>
      <c r="I14" s="3011"/>
      <c r="J14" s="3011"/>
      <c r="K14" s="3011"/>
      <c r="L14" s="3011"/>
      <c r="M14" s="3011"/>
      <c r="N14" s="3011"/>
      <c r="O14" s="3011"/>
      <c r="P14" s="3011"/>
      <c r="Q14" s="3012"/>
      <c r="R14" s="197"/>
    </row>
    <row r="15" spans="1:18">
      <c r="A15" s="197"/>
      <c r="B15" s="739" t="s">
        <v>374</v>
      </c>
      <c r="C15" s="1276">
        <v>0</v>
      </c>
      <c r="D15" s="3010"/>
      <c r="E15" s="3011"/>
      <c r="F15" s="3011"/>
      <c r="G15" s="3011"/>
      <c r="H15" s="3011"/>
      <c r="I15" s="3011"/>
      <c r="J15" s="3011"/>
      <c r="K15" s="3011"/>
      <c r="L15" s="3011"/>
      <c r="M15" s="3011"/>
      <c r="N15" s="3011"/>
      <c r="O15" s="3011"/>
      <c r="P15" s="3011"/>
      <c r="Q15" s="3012"/>
      <c r="R15" s="197"/>
    </row>
    <row r="16" spans="1:18">
      <c r="A16" s="197"/>
      <c r="B16" s="739" t="s">
        <v>316</v>
      </c>
      <c r="C16" s="1276">
        <v>0</v>
      </c>
      <c r="D16" s="3010"/>
      <c r="E16" s="3011"/>
      <c r="F16" s="3011"/>
      <c r="G16" s="3011"/>
      <c r="H16" s="3011"/>
      <c r="I16" s="3011"/>
      <c r="J16" s="3011"/>
      <c r="K16" s="3011"/>
      <c r="L16" s="3011"/>
      <c r="M16" s="3011"/>
      <c r="N16" s="3011"/>
      <c r="O16" s="3011"/>
      <c r="P16" s="3011"/>
      <c r="Q16" s="3012"/>
      <c r="R16" s="197"/>
    </row>
    <row r="17" spans="1:22">
      <c r="A17" s="197"/>
      <c r="B17" s="741" t="s">
        <v>1</v>
      </c>
      <c r="C17" s="1277"/>
      <c r="D17" s="3010"/>
      <c r="E17" s="3011"/>
      <c r="F17" s="3011"/>
      <c r="G17" s="3011"/>
      <c r="H17" s="3011"/>
      <c r="I17" s="3011"/>
      <c r="J17" s="3011"/>
      <c r="K17" s="3011"/>
      <c r="L17" s="3011"/>
      <c r="M17" s="3011"/>
      <c r="N17" s="3011"/>
      <c r="O17" s="3011"/>
      <c r="P17" s="3011"/>
      <c r="Q17" s="3012"/>
      <c r="R17" s="197"/>
    </row>
    <row r="18" spans="1:22" ht="30" customHeight="1">
      <c r="A18" s="197"/>
      <c r="B18" s="742" t="s">
        <v>1042</v>
      </c>
      <c r="C18" s="3027" t="s">
        <v>675</v>
      </c>
      <c r="D18" s="3027"/>
      <c r="E18" s="3027"/>
      <c r="F18" s="3027"/>
      <c r="G18" s="3027"/>
      <c r="H18" s="3027"/>
      <c r="I18" s="3028" t="s">
        <v>676</v>
      </c>
      <c r="J18" s="3029"/>
      <c r="K18" s="3023" t="s">
        <v>1270</v>
      </c>
      <c r="L18" s="3023"/>
      <c r="M18" s="743"/>
      <c r="N18" s="744"/>
      <c r="O18" s="744"/>
      <c r="P18" s="744"/>
      <c r="Q18" s="745"/>
      <c r="R18" s="197"/>
    </row>
    <row r="19" spans="1:22">
      <c r="A19" s="197"/>
      <c r="B19" s="746" t="s">
        <v>375</v>
      </c>
      <c r="C19" s="3001"/>
      <c r="D19" s="3002"/>
      <c r="E19" s="3002"/>
      <c r="F19" s="3002"/>
      <c r="G19" s="3002"/>
      <c r="H19" s="3002"/>
      <c r="I19" s="3002"/>
      <c r="J19" s="3002"/>
      <c r="K19" s="3002"/>
      <c r="L19" s="3002"/>
      <c r="M19" s="3002"/>
      <c r="N19" s="3002"/>
      <c r="O19" s="3002"/>
      <c r="P19" s="3002"/>
      <c r="Q19" s="3003"/>
      <c r="R19" s="197"/>
    </row>
    <row r="20" spans="1:22">
      <c r="A20" s="197"/>
      <c r="B20" s="746" t="s">
        <v>376</v>
      </c>
      <c r="C20" s="3004"/>
      <c r="D20" s="3005"/>
      <c r="E20" s="3005"/>
      <c r="F20" s="3005"/>
      <c r="G20" s="3005"/>
      <c r="H20" s="3005"/>
      <c r="I20" s="3005"/>
      <c r="J20" s="3005"/>
      <c r="K20" s="3005"/>
      <c r="L20" s="3005"/>
      <c r="M20" s="3005"/>
      <c r="N20" s="3005"/>
      <c r="O20" s="3005"/>
      <c r="P20" s="3005"/>
      <c r="Q20" s="3006"/>
      <c r="R20" s="197"/>
    </row>
    <row r="21" spans="1:22">
      <c r="A21" s="197"/>
      <c r="B21" s="747" t="s">
        <v>377</v>
      </c>
      <c r="C21" s="3004"/>
      <c r="D21" s="3005"/>
      <c r="E21" s="3005"/>
      <c r="F21" s="3005"/>
      <c r="G21" s="3005"/>
      <c r="H21" s="3005"/>
      <c r="I21" s="3005"/>
      <c r="J21" s="3005"/>
      <c r="K21" s="3005"/>
      <c r="L21" s="3005"/>
      <c r="M21" s="3005"/>
      <c r="N21" s="3005"/>
      <c r="O21" s="3005"/>
      <c r="P21" s="3005"/>
      <c r="Q21" s="3006"/>
      <c r="R21" s="197"/>
    </row>
    <row r="22" spans="1:22">
      <c r="A22" s="197"/>
      <c r="B22" s="747" t="s">
        <v>378</v>
      </c>
      <c r="C22" s="3004"/>
      <c r="D22" s="3005"/>
      <c r="E22" s="3005"/>
      <c r="F22" s="3005"/>
      <c r="G22" s="3005"/>
      <c r="H22" s="3005"/>
      <c r="I22" s="3005"/>
      <c r="J22" s="3005"/>
      <c r="K22" s="3005"/>
      <c r="L22" s="3005"/>
      <c r="M22" s="3005"/>
      <c r="N22" s="3005"/>
      <c r="O22" s="3005"/>
      <c r="P22" s="3005"/>
      <c r="Q22" s="3006"/>
      <c r="R22" s="197"/>
    </row>
    <row r="23" spans="1:22" ht="15" customHeight="1">
      <c r="A23" s="197"/>
      <c r="B23" s="739" t="s">
        <v>379</v>
      </c>
      <c r="C23" s="3004"/>
      <c r="D23" s="3005"/>
      <c r="E23" s="3005"/>
      <c r="F23" s="3005"/>
      <c r="G23" s="3005"/>
      <c r="H23" s="3005"/>
      <c r="I23" s="3005"/>
      <c r="J23" s="3005"/>
      <c r="K23" s="3005"/>
      <c r="L23" s="3005"/>
      <c r="M23" s="3005"/>
      <c r="N23" s="3005"/>
      <c r="O23" s="3005"/>
      <c r="P23" s="3005"/>
      <c r="Q23" s="3006"/>
      <c r="R23" s="197"/>
    </row>
    <row r="24" spans="1:22">
      <c r="A24" s="197"/>
      <c r="B24" s="748" t="s">
        <v>380</v>
      </c>
      <c r="C24" s="3004"/>
      <c r="D24" s="3005"/>
      <c r="E24" s="3005"/>
      <c r="F24" s="3005"/>
      <c r="G24" s="3005"/>
      <c r="H24" s="3005"/>
      <c r="I24" s="3005"/>
      <c r="J24" s="3005"/>
      <c r="K24" s="3005"/>
      <c r="L24" s="3005"/>
      <c r="M24" s="3005"/>
      <c r="N24" s="3005"/>
      <c r="O24" s="3005"/>
      <c r="P24" s="3005"/>
      <c r="Q24" s="3006"/>
      <c r="R24" s="197"/>
    </row>
    <row r="25" spans="1:22">
      <c r="A25" s="197"/>
      <c r="B25" s="748" t="s">
        <v>381</v>
      </c>
      <c r="C25" s="3004"/>
      <c r="D25" s="3005"/>
      <c r="E25" s="3005"/>
      <c r="F25" s="3005"/>
      <c r="G25" s="3005"/>
      <c r="H25" s="3005"/>
      <c r="I25" s="3005"/>
      <c r="J25" s="3005"/>
      <c r="K25" s="3005"/>
      <c r="L25" s="3005"/>
      <c r="M25" s="3005"/>
      <c r="N25" s="3005"/>
      <c r="O25" s="3005"/>
      <c r="P25" s="3005"/>
      <c r="Q25" s="3006"/>
      <c r="R25" s="197"/>
    </row>
    <row r="26" spans="1:22">
      <c r="A26" s="197"/>
      <c r="B26" s="749" t="s">
        <v>382</v>
      </c>
      <c r="C26" s="3007"/>
      <c r="D26" s="3008"/>
      <c r="E26" s="3008"/>
      <c r="F26" s="3008"/>
      <c r="G26" s="3008"/>
      <c r="H26" s="3008"/>
      <c r="I26" s="3008"/>
      <c r="J26" s="3008"/>
      <c r="K26" s="3008"/>
      <c r="L26" s="3008"/>
      <c r="M26" s="3008"/>
      <c r="N26" s="3008"/>
      <c r="O26" s="3008"/>
      <c r="P26" s="3008"/>
      <c r="Q26" s="3009"/>
      <c r="R26" s="197"/>
      <c r="V26" s="186"/>
    </row>
    <row r="27" spans="1:22" s="874" customFormat="1" ht="27" customHeight="1">
      <c r="A27" s="197"/>
      <c r="B27" s="3024" t="s">
        <v>63</v>
      </c>
      <c r="C27" s="2034"/>
      <c r="D27" s="2034"/>
      <c r="E27" s="2034"/>
      <c r="F27" s="2034"/>
      <c r="G27" s="2034"/>
      <c r="H27" s="2034"/>
      <c r="I27" s="2034"/>
      <c r="J27" s="2034"/>
      <c r="K27" s="2034"/>
      <c r="L27" s="2034"/>
      <c r="M27" s="2034"/>
      <c r="N27" s="2034"/>
      <c r="O27" s="2034"/>
      <c r="P27" s="2034"/>
      <c r="Q27" s="750"/>
      <c r="R27" s="197"/>
    </row>
    <row r="28" spans="1:22" s="874" customFormat="1" ht="15">
      <c r="A28" s="197"/>
      <c r="B28" s="3014" t="s">
        <v>1</v>
      </c>
      <c r="C28" s="3015"/>
      <c r="D28" s="3015"/>
      <c r="E28" s="3015"/>
      <c r="F28" s="3015"/>
      <c r="G28" s="3015"/>
      <c r="H28" s="3015"/>
      <c r="I28" s="3015"/>
      <c r="J28" s="3015"/>
      <c r="K28" s="3015"/>
      <c r="L28" s="3015"/>
      <c r="M28" s="3015"/>
      <c r="N28" s="3015"/>
      <c r="O28" s="3015"/>
      <c r="P28" s="3016"/>
      <c r="Q28" s="750"/>
      <c r="R28" s="197"/>
    </row>
    <row r="29" spans="1:22" s="874" customFormat="1" ht="15">
      <c r="A29" s="197"/>
      <c r="B29" s="3017"/>
      <c r="C29" s="2079"/>
      <c r="D29" s="2079"/>
      <c r="E29" s="2079"/>
      <c r="F29" s="2079"/>
      <c r="G29" s="2079"/>
      <c r="H29" s="2079"/>
      <c r="I29" s="2079"/>
      <c r="J29" s="2079"/>
      <c r="K29" s="2079"/>
      <c r="L29" s="2079"/>
      <c r="M29" s="2079"/>
      <c r="N29" s="2079"/>
      <c r="O29" s="2079"/>
      <c r="P29" s="3018"/>
      <c r="Q29" s="750"/>
      <c r="R29" s="197"/>
    </row>
    <row r="30" spans="1:22" s="874" customFormat="1" ht="15">
      <c r="A30" s="197"/>
      <c r="B30" s="3017"/>
      <c r="C30" s="2079"/>
      <c r="D30" s="2079"/>
      <c r="E30" s="2079"/>
      <c r="F30" s="2079"/>
      <c r="G30" s="2079"/>
      <c r="H30" s="2079"/>
      <c r="I30" s="2079"/>
      <c r="J30" s="2079"/>
      <c r="K30" s="2079"/>
      <c r="L30" s="2079"/>
      <c r="M30" s="2079"/>
      <c r="N30" s="2079"/>
      <c r="O30" s="2079"/>
      <c r="P30" s="3018"/>
      <c r="Q30" s="750"/>
      <c r="R30" s="197"/>
    </row>
    <row r="31" spans="1:22" s="874" customFormat="1" ht="15" customHeight="1">
      <c r="A31" s="873"/>
      <c r="B31" s="3017"/>
      <c r="C31" s="2079"/>
      <c r="D31" s="2079"/>
      <c r="E31" s="2079"/>
      <c r="F31" s="2079"/>
      <c r="G31" s="2079"/>
      <c r="H31" s="2079"/>
      <c r="I31" s="2079"/>
      <c r="J31" s="2079"/>
      <c r="K31" s="2079"/>
      <c r="L31" s="2079"/>
      <c r="M31" s="2079"/>
      <c r="N31" s="2079"/>
      <c r="O31" s="2079"/>
      <c r="P31" s="3018"/>
      <c r="Q31" s="929"/>
      <c r="R31" s="873"/>
    </row>
    <row r="32" spans="1:22" s="874" customFormat="1" ht="16.5" customHeight="1">
      <c r="A32" s="873"/>
      <c r="B32" s="3017"/>
      <c r="C32" s="2079"/>
      <c r="D32" s="2079"/>
      <c r="E32" s="2079"/>
      <c r="F32" s="2079"/>
      <c r="G32" s="2079"/>
      <c r="H32" s="2079"/>
      <c r="I32" s="2079"/>
      <c r="J32" s="2079"/>
      <c r="K32" s="2079"/>
      <c r="L32" s="2079"/>
      <c r="M32" s="2079"/>
      <c r="N32" s="2079"/>
      <c r="O32" s="2079"/>
      <c r="P32" s="3018"/>
      <c r="Q32" s="501"/>
      <c r="R32" s="873"/>
    </row>
    <row r="33" spans="1:18" s="874" customFormat="1" ht="16.5" customHeight="1">
      <c r="A33" s="873"/>
      <c r="B33" s="3017"/>
      <c r="C33" s="2079"/>
      <c r="D33" s="2079"/>
      <c r="E33" s="2079"/>
      <c r="F33" s="2079"/>
      <c r="G33" s="2079"/>
      <c r="H33" s="2079"/>
      <c r="I33" s="2079"/>
      <c r="J33" s="2079"/>
      <c r="K33" s="2079"/>
      <c r="L33" s="2079"/>
      <c r="M33" s="2079"/>
      <c r="N33" s="2079"/>
      <c r="O33" s="2079"/>
      <c r="P33" s="3018"/>
      <c r="Q33" s="501"/>
      <c r="R33" s="873"/>
    </row>
    <row r="34" spans="1:18" s="874" customFormat="1" ht="14.25" customHeight="1">
      <c r="A34" s="873"/>
      <c r="B34" s="3019"/>
      <c r="C34" s="3020"/>
      <c r="D34" s="3020"/>
      <c r="E34" s="3020"/>
      <c r="F34" s="3020"/>
      <c r="G34" s="3020"/>
      <c r="H34" s="3020"/>
      <c r="I34" s="3020"/>
      <c r="J34" s="3020"/>
      <c r="K34" s="3020"/>
      <c r="L34" s="3020"/>
      <c r="M34" s="3020"/>
      <c r="N34" s="3020"/>
      <c r="O34" s="3020"/>
      <c r="P34" s="3021"/>
      <c r="Q34" s="930"/>
      <c r="R34" s="873"/>
    </row>
    <row r="35" spans="1:18" s="874" customFormat="1" ht="12" thickBot="1">
      <c r="A35" s="873"/>
      <c r="B35" s="931"/>
      <c r="C35" s="932"/>
      <c r="D35" s="933"/>
      <c r="E35" s="934"/>
      <c r="F35" s="933"/>
      <c r="G35" s="933"/>
      <c r="H35" s="933"/>
      <c r="I35" s="624"/>
      <c r="J35" s="933"/>
      <c r="K35" s="933"/>
      <c r="L35" s="933"/>
      <c r="M35" s="933"/>
      <c r="N35" s="933"/>
      <c r="O35" s="933"/>
      <c r="P35" s="933"/>
      <c r="Q35" s="935"/>
      <c r="R35" s="873"/>
    </row>
    <row r="36" spans="1:18" ht="27.75" customHeight="1">
      <c r="A36" s="197"/>
      <c r="B36" s="197" t="s">
        <v>1</v>
      </c>
      <c r="C36" s="197"/>
      <c r="D36" s="3013"/>
      <c r="E36" s="3013"/>
      <c r="F36" s="3013"/>
      <c r="G36" s="3013"/>
      <c r="H36" s="3013"/>
      <c r="I36" s="3013"/>
      <c r="J36" s="3013"/>
      <c r="K36" s="3013"/>
      <c r="L36" s="3013"/>
      <c r="M36" s="3013"/>
      <c r="N36" s="3013"/>
      <c r="O36" s="3013"/>
      <c r="P36" s="3013"/>
      <c r="Q36" s="936">
        <v>20</v>
      </c>
      <c r="R36" s="197"/>
    </row>
  </sheetData>
  <mergeCells count="36">
    <mergeCell ref="B2:Q2"/>
    <mergeCell ref="C3:E3"/>
    <mergeCell ref="F3:Q3"/>
    <mergeCell ref="F4:N4"/>
    <mergeCell ref="O4:Q4"/>
    <mergeCell ref="C4:E4"/>
    <mergeCell ref="B4:B7"/>
    <mergeCell ref="I7:I9"/>
    <mergeCell ref="G5:J5"/>
    <mergeCell ref="K5:M5"/>
    <mergeCell ref="C5:C9"/>
    <mergeCell ref="D5:D9"/>
    <mergeCell ref="D36:P36"/>
    <mergeCell ref="B28:P34"/>
    <mergeCell ref="G6:J6"/>
    <mergeCell ref="G7:G9"/>
    <mergeCell ref="F5:F9"/>
    <mergeCell ref="K6:K8"/>
    <mergeCell ref="L6:L8"/>
    <mergeCell ref="M6:M8"/>
    <mergeCell ref="J7:J9"/>
    <mergeCell ref="K18:L18"/>
    <mergeCell ref="B27:P27"/>
    <mergeCell ref="B11:Q11"/>
    <mergeCell ref="C18:H18"/>
    <mergeCell ref="I18:J18"/>
    <mergeCell ref="O5:O9"/>
    <mergeCell ref="H7:H9"/>
    <mergeCell ref="C19:Q26"/>
    <mergeCell ref="F10:M10"/>
    <mergeCell ref="O10:P10"/>
    <mergeCell ref="D12:Q17"/>
    <mergeCell ref="E5:E9"/>
    <mergeCell ref="Q5:Q9"/>
    <mergeCell ref="P5:P9"/>
    <mergeCell ref="N5:N9"/>
  </mergeCells>
  <pageMargins left="0.19685039370078741" right="0.11811023622047245" top="0.15748031496062992" bottom="0.19685039370078741" header="0.31496062992125984" footer="0.31496062992125984"/>
  <pageSetup paperSize="9" scale="8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C172"/>
  <sheetViews>
    <sheetView workbookViewId="0"/>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5703125" style="1280" customWidth="1"/>
    <col min="18" max="18" width="4.5703125" style="1280" bestFit="1" customWidth="1"/>
    <col min="19" max="23" width="3.42578125" style="1280" customWidth="1"/>
    <col min="24" max="24" width="4.140625" style="1280" customWidth="1"/>
    <col min="25" max="25" width="4.42578125" style="1280" customWidth="1"/>
    <col min="26" max="26" width="4.5703125" style="1280" customWidth="1"/>
    <col min="27" max="27" width="4.5703125" style="1280" bestFit="1" customWidth="1"/>
    <col min="28" max="29" width="3.42578125" style="1280" customWidth="1"/>
    <col min="30" max="30" width="4.5703125" style="1280" bestFit="1"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80" t="s">
        <v>243</v>
      </c>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2"/>
      <c r="AE2" s="197"/>
      <c r="AP2" s="1279"/>
      <c r="AQ2" s="1279"/>
      <c r="AR2" s="1279"/>
      <c r="AS2" s="1279"/>
      <c r="AT2" s="1279"/>
      <c r="AU2" s="1279"/>
      <c r="AV2" s="1279"/>
      <c r="AW2" s="1279"/>
      <c r="AX2" s="1279"/>
      <c r="AY2" s="1279"/>
      <c r="AZ2" s="1279"/>
      <c r="BA2" s="1279"/>
      <c r="BB2" s="1279"/>
      <c r="BC2" s="1279"/>
    </row>
    <row r="3" spans="1:55" ht="12.75" customHeight="1">
      <c r="A3" s="1041"/>
      <c r="B3" s="3083" t="s">
        <v>66</v>
      </c>
      <c r="C3" s="3084"/>
      <c r="D3" s="3084"/>
      <c r="E3" s="3084"/>
      <c r="F3" s="3084"/>
      <c r="G3" s="3084"/>
      <c r="H3" s="3084"/>
      <c r="I3" s="3085" t="s">
        <v>705</v>
      </c>
      <c r="J3" s="3085"/>
      <c r="K3" s="3085"/>
      <c r="L3" s="3085"/>
      <c r="M3" s="3085"/>
      <c r="N3" s="3085"/>
      <c r="O3" s="3085"/>
      <c r="P3" s="3085"/>
      <c r="Q3" s="3085"/>
      <c r="R3" s="3085"/>
      <c r="S3" s="3060" t="s">
        <v>67</v>
      </c>
      <c r="T3" s="3060"/>
      <c r="U3" s="3060"/>
      <c r="V3" s="3060"/>
      <c r="W3" s="3060"/>
      <c r="X3" s="3060"/>
      <c r="Y3" s="3060"/>
      <c r="Z3" s="3060"/>
      <c r="AA3" s="3060"/>
      <c r="AB3" s="3060"/>
      <c r="AC3" s="3060"/>
      <c r="AD3" s="3061"/>
      <c r="AE3" s="197"/>
      <c r="AP3" s="1279"/>
      <c r="AQ3" s="1279"/>
      <c r="AR3" s="1279"/>
      <c r="AS3" s="1279"/>
      <c r="AT3" s="1279"/>
      <c r="AU3" s="1279"/>
      <c r="AV3" s="1279"/>
      <c r="AW3" s="1279"/>
      <c r="AX3" s="1279"/>
      <c r="AY3" s="1279"/>
      <c r="AZ3" s="1279"/>
      <c r="BA3" s="1279"/>
      <c r="BB3" s="1279"/>
      <c r="BC3" s="1279"/>
    </row>
    <row r="4" spans="1:55" ht="15.75" customHeight="1">
      <c r="A4" s="1041"/>
      <c r="B4" s="3062" t="s">
        <v>162</v>
      </c>
      <c r="C4" s="3063"/>
      <c r="D4" s="3063"/>
      <c r="E4" s="3063"/>
      <c r="F4" s="3063"/>
      <c r="G4" s="3063"/>
      <c r="H4" s="3063"/>
      <c r="I4" s="3064" t="s">
        <v>119</v>
      </c>
      <c r="J4" s="3064"/>
      <c r="K4" s="3064"/>
      <c r="L4" s="3064"/>
      <c r="M4" s="3064"/>
      <c r="N4" s="3064"/>
      <c r="O4" s="3064"/>
      <c r="P4" s="3064"/>
      <c r="Q4" s="3064"/>
      <c r="R4" s="3064"/>
      <c r="S4" s="3088" t="s">
        <v>735</v>
      </c>
      <c r="T4" s="3088"/>
      <c r="U4" s="3088"/>
      <c r="V4" s="3088"/>
      <c r="W4" s="3088"/>
      <c r="X4" s="3088"/>
      <c r="Y4" s="3088"/>
      <c r="Z4" s="3088"/>
      <c r="AA4" s="3088"/>
      <c r="AB4" s="3086" t="s">
        <v>69</v>
      </c>
      <c r="AC4" s="3086"/>
      <c r="AD4" s="3087"/>
      <c r="AE4" s="197"/>
      <c r="AP4" s="1279"/>
      <c r="AQ4" s="1279"/>
      <c r="AR4" s="1279"/>
      <c r="AS4" s="1279"/>
      <c r="AT4" s="1279"/>
      <c r="AU4" s="1279"/>
      <c r="AV4" s="1279"/>
      <c r="AW4" s="1279"/>
      <c r="AX4" s="1279"/>
      <c r="AY4" s="1279"/>
      <c r="AZ4" s="1279"/>
      <c r="BA4" s="1279"/>
      <c r="BB4" s="1279"/>
      <c r="BC4" s="1279"/>
    </row>
    <row r="5" spans="1:55" ht="19.5" customHeight="1">
      <c r="A5" s="1041"/>
      <c r="B5" s="3062"/>
      <c r="C5" s="3063"/>
      <c r="D5" s="3063"/>
      <c r="E5" s="3063"/>
      <c r="F5" s="3063"/>
      <c r="G5" s="3063"/>
      <c r="H5" s="3063"/>
      <c r="I5" s="3093"/>
      <c r="J5" s="3093"/>
      <c r="K5" s="3093"/>
      <c r="L5" s="3093"/>
      <c r="M5" s="3093"/>
      <c r="N5" s="3093"/>
      <c r="O5" s="3093"/>
      <c r="P5" s="3093"/>
      <c r="Q5" s="3095" t="s">
        <v>73</v>
      </c>
      <c r="R5" s="3076" t="s">
        <v>73</v>
      </c>
      <c r="S5" s="3069" t="s">
        <v>70</v>
      </c>
      <c r="T5" s="3078" t="s">
        <v>108</v>
      </c>
      <c r="U5" s="3078"/>
      <c r="V5" s="3078"/>
      <c r="W5" s="3078"/>
      <c r="X5" s="3079" t="s">
        <v>72</v>
      </c>
      <c r="Y5" s="3079"/>
      <c r="Z5" s="3079"/>
      <c r="AA5" s="3068" t="s">
        <v>73</v>
      </c>
      <c r="AB5" s="3069" t="s">
        <v>70</v>
      </c>
      <c r="AC5" s="3070" t="s">
        <v>74</v>
      </c>
      <c r="AD5" s="3071"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2" t="s">
        <v>1243</v>
      </c>
      <c r="C6" s="3073"/>
      <c r="D6" s="3073"/>
      <c r="E6" s="3073"/>
      <c r="F6" s="3073"/>
      <c r="G6" s="3073"/>
      <c r="H6" s="3073"/>
      <c r="I6" s="3094"/>
      <c r="J6" s="3094"/>
      <c r="K6" s="3094"/>
      <c r="L6" s="3094"/>
      <c r="M6" s="3094"/>
      <c r="N6" s="3094"/>
      <c r="O6" s="3094"/>
      <c r="P6" s="3094"/>
      <c r="Q6" s="3096"/>
      <c r="R6" s="3077"/>
      <c r="S6" s="3069"/>
      <c r="T6" s="3055" t="s">
        <v>75</v>
      </c>
      <c r="U6" s="3055"/>
      <c r="V6" s="3055"/>
      <c r="W6" s="3055"/>
      <c r="X6" s="1281" t="s">
        <v>364</v>
      </c>
      <c r="Y6" s="1281" t="s">
        <v>77</v>
      </c>
      <c r="Z6" s="1281" t="s">
        <v>78</v>
      </c>
      <c r="AA6" s="3068"/>
      <c r="AB6" s="3069"/>
      <c r="AC6" s="3070"/>
      <c r="AD6" s="3071"/>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89" t="s">
        <v>37</v>
      </c>
      <c r="C7" s="3090"/>
      <c r="D7" s="3090"/>
      <c r="E7" s="3090"/>
      <c r="F7" s="3090"/>
      <c r="G7" s="3090"/>
      <c r="H7" s="3090"/>
      <c r="I7" s="3091"/>
      <c r="J7" s="3092"/>
      <c r="K7" s="3092"/>
      <c r="L7" s="3092"/>
      <c r="M7" s="3092"/>
      <c r="N7" s="3092"/>
      <c r="O7" s="3092"/>
      <c r="P7" s="3092"/>
      <c r="Q7" s="3097"/>
      <c r="R7" s="3077"/>
      <c r="S7" s="3069"/>
      <c r="T7" s="1284">
        <v>1</v>
      </c>
      <c r="U7" s="1284">
        <v>3</v>
      </c>
      <c r="V7" s="1284">
        <v>5</v>
      </c>
      <c r="W7" s="1284" t="s">
        <v>79</v>
      </c>
      <c r="X7" s="1036" t="s">
        <v>80</v>
      </c>
      <c r="Y7" s="1036" t="s">
        <v>80</v>
      </c>
      <c r="Z7" s="1036" t="s">
        <v>80</v>
      </c>
      <c r="AA7" s="3068"/>
      <c r="AB7" s="3069"/>
      <c r="AC7" s="3070"/>
      <c r="AD7" s="3071"/>
      <c r="AE7" s="197"/>
      <c r="AP7" s="1279"/>
      <c r="AQ7" s="1279"/>
      <c r="AR7" s="1279"/>
      <c r="AS7" s="1279"/>
      <c r="AT7" s="1279"/>
      <c r="AU7" s="1279"/>
      <c r="AV7" s="1279"/>
      <c r="AW7" s="1279"/>
      <c r="AX7" s="1279"/>
      <c r="AY7" s="1279"/>
      <c r="AZ7" s="1279"/>
      <c r="BA7" s="1279"/>
      <c r="BB7" s="1279"/>
      <c r="BC7" s="1279"/>
    </row>
    <row r="8" spans="1:55" ht="13.5" customHeight="1">
      <c r="A8" s="1041"/>
      <c r="B8" s="3053" t="s">
        <v>208</v>
      </c>
      <c r="C8" s="3054"/>
      <c r="D8" s="3054"/>
      <c r="E8" s="3054"/>
      <c r="F8" s="3054"/>
      <c r="G8" s="3054"/>
      <c r="H8" s="3054"/>
      <c r="I8" s="3054"/>
      <c r="J8" s="3054"/>
      <c r="K8" s="3054"/>
      <c r="L8" s="3054"/>
      <c r="M8" s="3054"/>
      <c r="N8" s="3054"/>
      <c r="O8" s="3054"/>
      <c r="P8" s="3054"/>
      <c r="Q8" s="1285" t="s">
        <v>302</v>
      </c>
      <c r="R8" s="1285" t="s">
        <v>302</v>
      </c>
      <c r="S8" s="2619" t="s">
        <v>660</v>
      </c>
      <c r="T8" s="2619"/>
      <c r="U8" s="2619"/>
      <c r="V8" s="2619"/>
      <c r="W8" s="2619"/>
      <c r="X8" s="2619"/>
      <c r="Y8" s="2619"/>
      <c r="Z8" s="2619"/>
      <c r="AA8" s="1037" t="s">
        <v>302</v>
      </c>
      <c r="AB8" s="2619" t="s">
        <v>661</v>
      </c>
      <c r="AC8" s="2619"/>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v>40</v>
      </c>
      <c r="R9" s="404">
        <v>40</v>
      </c>
      <c r="S9" s="1993" t="s">
        <v>1270</v>
      </c>
      <c r="T9" s="1993" t="s">
        <v>1270</v>
      </c>
      <c r="U9" s="1993" t="s">
        <v>1270</v>
      </c>
      <c r="V9" s="1993" t="s">
        <v>1270</v>
      </c>
      <c r="W9" s="1040"/>
      <c r="X9" s="1993" t="s">
        <v>1270</v>
      </c>
      <c r="Y9" s="1993" t="s">
        <v>1270</v>
      </c>
      <c r="Z9" s="1993" t="s">
        <v>1270</v>
      </c>
      <c r="AA9" s="1290">
        <v>60</v>
      </c>
      <c r="AB9" s="1993" t="s">
        <v>1270</v>
      </c>
      <c r="AC9" s="1993" t="s">
        <v>1271</v>
      </c>
      <c r="AD9" s="1291">
        <v>40</v>
      </c>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19"/>
      <c r="R10" s="2619"/>
      <c r="S10" s="2619"/>
      <c r="T10" s="2619"/>
      <c r="U10" s="2619"/>
      <c r="V10" s="2619"/>
      <c r="W10" s="2619"/>
      <c r="X10" s="2619"/>
      <c r="Y10" s="2619"/>
      <c r="Z10" s="2619"/>
      <c r="AA10" s="2619"/>
      <c r="AB10" s="2619"/>
      <c r="AC10" s="2619"/>
      <c r="AD10" s="2757"/>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v>40</v>
      </c>
      <c r="R11" s="404">
        <v>40</v>
      </c>
      <c r="S11" s="1993" t="s">
        <v>1270</v>
      </c>
      <c r="T11" s="1993" t="s">
        <v>1270</v>
      </c>
      <c r="U11" s="1993" t="s">
        <v>1270</v>
      </c>
      <c r="V11" s="1993" t="s">
        <v>1270</v>
      </c>
      <c r="W11" s="1993"/>
      <c r="X11" s="1993" t="s">
        <v>1270</v>
      </c>
      <c r="Y11" s="1993" t="s">
        <v>1270</v>
      </c>
      <c r="Z11" s="1993" t="s">
        <v>1270</v>
      </c>
      <c r="AA11" s="1290">
        <v>60</v>
      </c>
      <c r="AB11" s="1993" t="s">
        <v>1270</v>
      </c>
      <c r="AC11" s="1993" t="s">
        <v>1271</v>
      </c>
      <c r="AD11" s="1291">
        <v>40</v>
      </c>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v>40</v>
      </c>
      <c r="R12" s="404">
        <v>40</v>
      </c>
      <c r="S12" s="1993" t="s">
        <v>1270</v>
      </c>
      <c r="T12" s="1993" t="s">
        <v>1270</v>
      </c>
      <c r="U12" s="1993" t="s">
        <v>1270</v>
      </c>
      <c r="V12" s="1993" t="s">
        <v>1270</v>
      </c>
      <c r="W12" s="1993"/>
      <c r="X12" s="1993" t="s">
        <v>1270</v>
      </c>
      <c r="Y12" s="1993" t="s">
        <v>1270</v>
      </c>
      <c r="Z12" s="1993" t="s">
        <v>1270</v>
      </c>
      <c r="AA12" s="1290">
        <v>60</v>
      </c>
      <c r="AB12" s="1993" t="s">
        <v>1270</v>
      </c>
      <c r="AC12" s="1993" t="s">
        <v>1271</v>
      </c>
      <c r="AD12" s="1291">
        <v>40</v>
      </c>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v>40</v>
      </c>
      <c r="R13" s="404">
        <v>40</v>
      </c>
      <c r="S13" s="1993" t="s">
        <v>1270</v>
      </c>
      <c r="T13" s="1993" t="s">
        <v>1270</v>
      </c>
      <c r="U13" s="1993" t="s">
        <v>1270</v>
      </c>
      <c r="V13" s="1993" t="s">
        <v>1270</v>
      </c>
      <c r="W13" s="1993"/>
      <c r="X13" s="1993" t="s">
        <v>1270</v>
      </c>
      <c r="Y13" s="1993" t="s">
        <v>1270</v>
      </c>
      <c r="Z13" s="1993" t="s">
        <v>1270</v>
      </c>
      <c r="AA13" s="1290">
        <v>60</v>
      </c>
      <c r="AB13" s="1993" t="s">
        <v>1270</v>
      </c>
      <c r="AC13" s="1993" t="s">
        <v>1271</v>
      </c>
      <c r="AD13" s="1291">
        <v>40</v>
      </c>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v>40</v>
      </c>
      <c r="R14" s="404">
        <v>40</v>
      </c>
      <c r="S14" s="1993" t="s">
        <v>1270</v>
      </c>
      <c r="T14" s="1993" t="s">
        <v>1270</v>
      </c>
      <c r="U14" s="1993" t="s">
        <v>1270</v>
      </c>
      <c r="V14" s="1993" t="s">
        <v>1270</v>
      </c>
      <c r="W14" s="1993"/>
      <c r="X14" s="1993" t="s">
        <v>1270</v>
      </c>
      <c r="Y14" s="1993" t="s">
        <v>1270</v>
      </c>
      <c r="Z14" s="1993" t="s">
        <v>1270</v>
      </c>
      <c r="AA14" s="1290">
        <v>60</v>
      </c>
      <c r="AB14" s="1993" t="s">
        <v>1270</v>
      </c>
      <c r="AC14" s="1993" t="s">
        <v>1271</v>
      </c>
      <c r="AD14" s="1291">
        <v>40</v>
      </c>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v>40</v>
      </c>
      <c r="R15" s="404">
        <v>40</v>
      </c>
      <c r="S15" s="1993" t="s">
        <v>1270</v>
      </c>
      <c r="T15" s="1993" t="s">
        <v>1270</v>
      </c>
      <c r="U15" s="1993" t="s">
        <v>1270</v>
      </c>
      <c r="V15" s="1993" t="s">
        <v>1270</v>
      </c>
      <c r="W15" s="1993"/>
      <c r="X15" s="1993" t="s">
        <v>1270</v>
      </c>
      <c r="Y15" s="1993" t="s">
        <v>1270</v>
      </c>
      <c r="Z15" s="1993" t="s">
        <v>1270</v>
      </c>
      <c r="AA15" s="1290">
        <v>60</v>
      </c>
      <c r="AB15" s="1993" t="s">
        <v>1270</v>
      </c>
      <c r="AC15" s="1993" t="s">
        <v>1271</v>
      </c>
      <c r="AD15" s="1291">
        <v>40</v>
      </c>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v>40</v>
      </c>
      <c r="R16" s="404">
        <v>40</v>
      </c>
      <c r="S16" s="1993" t="s">
        <v>1270</v>
      </c>
      <c r="T16" s="1993" t="s">
        <v>1270</v>
      </c>
      <c r="U16" s="1993" t="s">
        <v>1270</v>
      </c>
      <c r="V16" s="1993" t="s">
        <v>1270</v>
      </c>
      <c r="W16" s="1993"/>
      <c r="X16" s="1993" t="s">
        <v>1270</v>
      </c>
      <c r="Y16" s="1993" t="s">
        <v>1270</v>
      </c>
      <c r="Z16" s="1993" t="s">
        <v>1270</v>
      </c>
      <c r="AA16" s="1290">
        <v>60</v>
      </c>
      <c r="AB16" s="1993" t="s">
        <v>1270</v>
      </c>
      <c r="AC16" s="1993" t="s">
        <v>1271</v>
      </c>
      <c r="AD16" s="1291">
        <v>40</v>
      </c>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v>40</v>
      </c>
      <c r="R17" s="404">
        <v>40</v>
      </c>
      <c r="S17" s="1993" t="s">
        <v>1270</v>
      </c>
      <c r="T17" s="1993" t="s">
        <v>1270</v>
      </c>
      <c r="U17" s="1993" t="s">
        <v>1270</v>
      </c>
      <c r="V17" s="1993" t="s">
        <v>1270</v>
      </c>
      <c r="W17" s="1993"/>
      <c r="X17" s="1993" t="s">
        <v>1270</v>
      </c>
      <c r="Y17" s="1993" t="s">
        <v>1270</v>
      </c>
      <c r="Z17" s="1993" t="s">
        <v>1270</v>
      </c>
      <c r="AA17" s="1290">
        <v>60</v>
      </c>
      <c r="AB17" s="1993" t="s">
        <v>1270</v>
      </c>
      <c r="AC17" s="1993" t="s">
        <v>1271</v>
      </c>
      <c r="AD17" s="1291">
        <v>40</v>
      </c>
      <c r="AE17" s="197"/>
      <c r="AP17" s="1279"/>
      <c r="AQ17" s="1279"/>
      <c r="AR17" s="1279"/>
      <c r="AS17" s="1279"/>
      <c r="AT17" s="1279"/>
      <c r="AU17" s="1279"/>
      <c r="AV17" s="1279"/>
      <c r="AW17" s="1279"/>
      <c r="AX17" s="1279"/>
      <c r="AY17" s="1279"/>
      <c r="AZ17" s="1279"/>
      <c r="BA17" s="1279"/>
      <c r="BB17" s="1279"/>
      <c r="BC17" s="1279"/>
    </row>
    <row r="18" spans="1:55">
      <c r="A18" s="1041"/>
      <c r="B18" s="1303"/>
      <c r="C18" s="208"/>
      <c r="D18" s="3101" t="s">
        <v>41</v>
      </c>
      <c r="E18" s="1305" t="s">
        <v>266</v>
      </c>
      <c r="F18" s="208"/>
      <c r="G18" s="208"/>
      <c r="H18" s="208"/>
      <c r="I18" s="208"/>
      <c r="J18" s="208"/>
      <c r="K18" s="208"/>
      <c r="L18" s="208"/>
      <c r="M18" s="208"/>
      <c r="N18" s="1304"/>
      <c r="O18" s="208"/>
      <c r="P18" s="208"/>
      <c r="Q18" s="403">
        <v>40</v>
      </c>
      <c r="R18" s="404">
        <v>40</v>
      </c>
      <c r="S18" s="1993" t="s">
        <v>1270</v>
      </c>
      <c r="T18" s="1993" t="s">
        <v>1270</v>
      </c>
      <c r="U18" s="1993" t="s">
        <v>1270</v>
      </c>
      <c r="V18" s="1993" t="s">
        <v>1270</v>
      </c>
      <c r="W18" s="1993"/>
      <c r="X18" s="1993" t="s">
        <v>1270</v>
      </c>
      <c r="Y18" s="1993" t="s">
        <v>1270</v>
      </c>
      <c r="Z18" s="1993" t="s">
        <v>1270</v>
      </c>
      <c r="AA18" s="1290">
        <v>60</v>
      </c>
      <c r="AB18" s="1993" t="s">
        <v>1270</v>
      </c>
      <c r="AC18" s="1993" t="s">
        <v>1271</v>
      </c>
      <c r="AD18" s="1291">
        <v>40</v>
      </c>
      <c r="AE18" s="197"/>
      <c r="AP18" s="1279"/>
      <c r="AQ18" s="1279"/>
      <c r="AR18" s="1279"/>
      <c r="AS18" s="1279"/>
      <c r="AT18" s="1279"/>
      <c r="AU18" s="1279"/>
      <c r="AV18" s="1279"/>
      <c r="AW18" s="1279"/>
      <c r="AX18" s="1279"/>
      <c r="AY18" s="1279"/>
      <c r="AZ18" s="1279"/>
      <c r="BA18" s="1279"/>
      <c r="BB18" s="1279"/>
      <c r="BC18" s="1279"/>
    </row>
    <row r="19" spans="1:55">
      <c r="A19" s="1041"/>
      <c r="B19" s="1306"/>
      <c r="C19" s="208"/>
      <c r="D19" s="3101"/>
      <c r="E19" s="1304" t="s">
        <v>267</v>
      </c>
      <c r="F19" s="208"/>
      <c r="G19" s="208"/>
      <c r="H19" s="208"/>
      <c r="I19" s="208"/>
      <c r="J19" s="208"/>
      <c r="K19" s="208"/>
      <c r="L19" s="208"/>
      <c r="M19" s="208"/>
      <c r="N19" s="1304"/>
      <c r="O19" s="208"/>
      <c r="P19" s="208"/>
      <c r="Q19" s="403">
        <v>40</v>
      </c>
      <c r="R19" s="404">
        <v>40</v>
      </c>
      <c r="S19" s="1993" t="s">
        <v>1270</v>
      </c>
      <c r="T19" s="1993" t="s">
        <v>1270</v>
      </c>
      <c r="U19" s="1993" t="s">
        <v>1270</v>
      </c>
      <c r="V19" s="1993" t="s">
        <v>1270</v>
      </c>
      <c r="W19" s="1993"/>
      <c r="X19" s="1993" t="s">
        <v>1270</v>
      </c>
      <c r="Y19" s="1993" t="s">
        <v>1270</v>
      </c>
      <c r="Z19" s="1993" t="s">
        <v>1270</v>
      </c>
      <c r="AA19" s="1290">
        <v>60</v>
      </c>
      <c r="AB19" s="1993" t="s">
        <v>1270</v>
      </c>
      <c r="AC19" s="1993" t="s">
        <v>1271</v>
      </c>
      <c r="AD19" s="1291">
        <v>40</v>
      </c>
      <c r="AE19" s="197"/>
      <c r="AP19" s="1279"/>
      <c r="AQ19" s="1279"/>
      <c r="AR19" s="1279"/>
      <c r="AS19" s="1279"/>
      <c r="AT19" s="1279"/>
      <c r="AU19" s="1279"/>
      <c r="AV19" s="1279"/>
      <c r="AW19" s="1279"/>
      <c r="AX19" s="1279"/>
      <c r="AY19" s="1279"/>
      <c r="AZ19" s="1279"/>
      <c r="BA19" s="1279"/>
      <c r="BB19" s="1279"/>
      <c r="BC19" s="1279"/>
    </row>
    <row r="20" spans="1:55">
      <c r="A20" s="1041"/>
      <c r="B20" s="1306"/>
      <c r="C20" s="208"/>
      <c r="D20" s="3101"/>
      <c r="E20" s="1304" t="s">
        <v>268</v>
      </c>
      <c r="F20" s="208"/>
      <c r="G20" s="208"/>
      <c r="H20" s="208"/>
      <c r="I20" s="208"/>
      <c r="J20" s="208"/>
      <c r="K20" s="208"/>
      <c r="L20" s="208"/>
      <c r="M20" s="208"/>
      <c r="N20" s="1304"/>
      <c r="O20" s="208"/>
      <c r="P20" s="208"/>
      <c r="Q20" s="403">
        <v>40</v>
      </c>
      <c r="R20" s="404">
        <v>40</v>
      </c>
      <c r="S20" s="1993" t="s">
        <v>1270</v>
      </c>
      <c r="T20" s="1993" t="s">
        <v>1270</v>
      </c>
      <c r="U20" s="1993" t="s">
        <v>1270</v>
      </c>
      <c r="V20" s="1993" t="s">
        <v>1270</v>
      </c>
      <c r="W20" s="1993"/>
      <c r="X20" s="1993" t="s">
        <v>1270</v>
      </c>
      <c r="Y20" s="1993" t="s">
        <v>1270</v>
      </c>
      <c r="Z20" s="1993" t="s">
        <v>1270</v>
      </c>
      <c r="AA20" s="1290">
        <v>60</v>
      </c>
      <c r="AB20" s="1993" t="s">
        <v>1270</v>
      </c>
      <c r="AC20" s="1993" t="s">
        <v>1271</v>
      </c>
      <c r="AD20" s="1291">
        <v>40</v>
      </c>
      <c r="AE20" s="197"/>
      <c r="AP20" s="1279"/>
      <c r="AQ20" s="1279"/>
      <c r="AR20" s="1279"/>
      <c r="AS20" s="1279"/>
      <c r="AT20" s="1279"/>
      <c r="AU20" s="1279"/>
      <c r="AV20" s="1279"/>
      <c r="AW20" s="1279"/>
      <c r="AX20" s="1279"/>
      <c r="AY20" s="1279"/>
      <c r="AZ20" s="1279"/>
      <c r="BA20" s="1279"/>
      <c r="BB20" s="1279"/>
      <c r="BC20" s="1279"/>
    </row>
    <row r="21" spans="1:55">
      <c r="A21" s="1041"/>
      <c r="B21" s="1306"/>
      <c r="C21" s="208"/>
      <c r="D21" s="3101"/>
      <c r="E21" s="1304" t="s">
        <v>269</v>
      </c>
      <c r="F21" s="208"/>
      <c r="G21" s="208"/>
      <c r="H21" s="208"/>
      <c r="I21" s="208"/>
      <c r="J21" s="208"/>
      <c r="K21" s="208"/>
      <c r="L21" s="208"/>
      <c r="M21" s="208"/>
      <c r="N21" s="1304"/>
      <c r="O21" s="208"/>
      <c r="P21" s="208"/>
      <c r="Q21" s="403">
        <v>40</v>
      </c>
      <c r="R21" s="404">
        <v>40</v>
      </c>
      <c r="S21" s="1993" t="s">
        <v>1270</v>
      </c>
      <c r="T21" s="1993" t="s">
        <v>1270</v>
      </c>
      <c r="U21" s="1993" t="s">
        <v>1270</v>
      </c>
      <c r="V21" s="1993" t="s">
        <v>1270</v>
      </c>
      <c r="W21" s="1993"/>
      <c r="X21" s="1993" t="s">
        <v>1270</v>
      </c>
      <c r="Y21" s="1993" t="s">
        <v>1270</v>
      </c>
      <c r="Z21" s="1993" t="s">
        <v>1270</v>
      </c>
      <c r="AA21" s="1290">
        <v>60</v>
      </c>
      <c r="AB21" s="1993" t="s">
        <v>1270</v>
      </c>
      <c r="AC21" s="1993" t="s">
        <v>1271</v>
      </c>
      <c r="AD21" s="1291">
        <v>40</v>
      </c>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v>40</v>
      </c>
      <c r="R22" s="404">
        <v>40</v>
      </c>
      <c r="S22" s="1993" t="s">
        <v>1270</v>
      </c>
      <c r="T22" s="1993" t="s">
        <v>1270</v>
      </c>
      <c r="U22" s="1993" t="s">
        <v>1270</v>
      </c>
      <c r="V22" s="1993" t="s">
        <v>1270</v>
      </c>
      <c r="W22" s="1993"/>
      <c r="X22" s="1993" t="s">
        <v>1270</v>
      </c>
      <c r="Y22" s="1993" t="s">
        <v>1270</v>
      </c>
      <c r="Z22" s="1993" t="s">
        <v>1270</v>
      </c>
      <c r="AA22" s="1290">
        <v>60</v>
      </c>
      <c r="AB22" s="1993" t="s">
        <v>1270</v>
      </c>
      <c r="AC22" s="1993" t="s">
        <v>1271</v>
      </c>
      <c r="AD22" s="1291">
        <v>40</v>
      </c>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v>40</v>
      </c>
      <c r="R23" s="404">
        <v>40</v>
      </c>
      <c r="S23" s="1993" t="s">
        <v>1270</v>
      </c>
      <c r="T23" s="1993" t="s">
        <v>1270</v>
      </c>
      <c r="U23" s="1993" t="s">
        <v>1270</v>
      </c>
      <c r="V23" s="1993" t="s">
        <v>1270</v>
      </c>
      <c r="W23" s="1993"/>
      <c r="X23" s="1993" t="s">
        <v>1270</v>
      </c>
      <c r="Y23" s="1993" t="s">
        <v>1270</v>
      </c>
      <c r="Z23" s="1993" t="s">
        <v>1270</v>
      </c>
      <c r="AA23" s="1290">
        <v>60</v>
      </c>
      <c r="AB23" s="1993" t="s">
        <v>1270</v>
      </c>
      <c r="AC23" s="1993" t="s">
        <v>1271</v>
      </c>
      <c r="AD23" s="1291">
        <v>40</v>
      </c>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v>40</v>
      </c>
      <c r="R24" s="404">
        <v>40</v>
      </c>
      <c r="S24" s="1993" t="s">
        <v>1270</v>
      </c>
      <c r="T24" s="1993" t="s">
        <v>1270</v>
      </c>
      <c r="U24" s="1993" t="s">
        <v>1270</v>
      </c>
      <c r="V24" s="1993" t="s">
        <v>1270</v>
      </c>
      <c r="W24" s="1993"/>
      <c r="X24" s="1993" t="s">
        <v>1270</v>
      </c>
      <c r="Y24" s="1993" t="s">
        <v>1270</v>
      </c>
      <c r="Z24" s="1993" t="s">
        <v>1270</v>
      </c>
      <c r="AA24" s="1290">
        <v>60</v>
      </c>
      <c r="AB24" s="1993" t="s">
        <v>1270</v>
      </c>
      <c r="AC24" s="1993" t="s">
        <v>1271</v>
      </c>
      <c r="AD24" s="1291">
        <v>40</v>
      </c>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v>40</v>
      </c>
      <c r="R25" s="404">
        <v>40</v>
      </c>
      <c r="S25" s="1993" t="s">
        <v>1270</v>
      </c>
      <c r="T25" s="1993" t="s">
        <v>1270</v>
      </c>
      <c r="U25" s="1993" t="s">
        <v>1270</v>
      </c>
      <c r="V25" s="1993" t="s">
        <v>1270</v>
      </c>
      <c r="W25" s="1993"/>
      <c r="X25" s="1993" t="s">
        <v>1270</v>
      </c>
      <c r="Y25" s="1993" t="s">
        <v>1270</v>
      </c>
      <c r="Z25" s="1993" t="s">
        <v>1270</v>
      </c>
      <c r="AA25" s="1290">
        <v>60</v>
      </c>
      <c r="AB25" s="1993" t="s">
        <v>1270</v>
      </c>
      <c r="AC25" s="1993" t="s">
        <v>1271</v>
      </c>
      <c r="AD25" s="1291">
        <v>40</v>
      </c>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v>40</v>
      </c>
      <c r="R26" s="404">
        <v>40</v>
      </c>
      <c r="S26" s="1993" t="s">
        <v>1270</v>
      </c>
      <c r="T26" s="1993" t="s">
        <v>1270</v>
      </c>
      <c r="U26" s="1993" t="s">
        <v>1270</v>
      </c>
      <c r="V26" s="1993" t="s">
        <v>1270</v>
      </c>
      <c r="W26" s="1993"/>
      <c r="X26" s="1993" t="s">
        <v>1270</v>
      </c>
      <c r="Y26" s="1993" t="s">
        <v>1270</v>
      </c>
      <c r="Z26" s="1993" t="s">
        <v>1270</v>
      </c>
      <c r="AA26" s="1290">
        <v>60</v>
      </c>
      <c r="AB26" s="1993" t="s">
        <v>1270</v>
      </c>
      <c r="AC26" s="1993" t="s">
        <v>1271</v>
      </c>
      <c r="AD26" s="1291">
        <v>40</v>
      </c>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v>40</v>
      </c>
      <c r="R27" s="404">
        <v>40</v>
      </c>
      <c r="S27" s="1993" t="s">
        <v>1270</v>
      </c>
      <c r="T27" s="1993" t="s">
        <v>1270</v>
      </c>
      <c r="U27" s="1993" t="s">
        <v>1270</v>
      </c>
      <c r="V27" s="1993" t="s">
        <v>1270</v>
      </c>
      <c r="W27" s="1993"/>
      <c r="X27" s="1993" t="s">
        <v>1270</v>
      </c>
      <c r="Y27" s="1993" t="s">
        <v>1270</v>
      </c>
      <c r="Z27" s="1993" t="s">
        <v>1270</v>
      </c>
      <c r="AA27" s="1290">
        <v>60</v>
      </c>
      <c r="AB27" s="1993" t="s">
        <v>1270</v>
      </c>
      <c r="AC27" s="1993" t="s">
        <v>1271</v>
      </c>
      <c r="AD27" s="1291">
        <v>40</v>
      </c>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v>40</v>
      </c>
      <c r="R28" s="404">
        <v>40</v>
      </c>
      <c r="S28" s="1993" t="s">
        <v>1270</v>
      </c>
      <c r="T28" s="1993" t="s">
        <v>1270</v>
      </c>
      <c r="U28" s="1993" t="s">
        <v>1270</v>
      </c>
      <c r="V28" s="1993" t="s">
        <v>1270</v>
      </c>
      <c r="W28" s="1993"/>
      <c r="X28" s="1993" t="s">
        <v>1270</v>
      </c>
      <c r="Y28" s="1993" t="s">
        <v>1270</v>
      </c>
      <c r="Z28" s="1993" t="s">
        <v>1270</v>
      </c>
      <c r="AA28" s="1290">
        <v>60</v>
      </c>
      <c r="AB28" s="1993" t="s">
        <v>1270</v>
      </c>
      <c r="AC28" s="1993" t="s">
        <v>1271</v>
      </c>
      <c r="AD28" s="1291">
        <v>40</v>
      </c>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v>40</v>
      </c>
      <c r="R29" s="404">
        <v>40</v>
      </c>
      <c r="S29" s="1993" t="s">
        <v>1270</v>
      </c>
      <c r="T29" s="1993" t="s">
        <v>1270</v>
      </c>
      <c r="U29" s="1993" t="s">
        <v>1270</v>
      </c>
      <c r="V29" s="1993" t="s">
        <v>1270</v>
      </c>
      <c r="W29" s="1993"/>
      <c r="X29" s="1993" t="s">
        <v>1270</v>
      </c>
      <c r="Y29" s="1993" t="s">
        <v>1270</v>
      </c>
      <c r="Z29" s="1993" t="s">
        <v>1270</v>
      </c>
      <c r="AA29" s="1290">
        <v>60</v>
      </c>
      <c r="AB29" s="1993" t="s">
        <v>1270</v>
      </c>
      <c r="AC29" s="1993" t="s">
        <v>1271</v>
      </c>
      <c r="AD29" s="1291">
        <v>40</v>
      </c>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v>40</v>
      </c>
      <c r="R30" s="404">
        <v>40</v>
      </c>
      <c r="S30" s="1993" t="s">
        <v>1270</v>
      </c>
      <c r="T30" s="1993" t="s">
        <v>1270</v>
      </c>
      <c r="U30" s="1993" t="s">
        <v>1270</v>
      </c>
      <c r="V30" s="1993" t="s">
        <v>1270</v>
      </c>
      <c r="W30" s="1993"/>
      <c r="X30" s="1993" t="s">
        <v>1270</v>
      </c>
      <c r="Y30" s="1993" t="s">
        <v>1270</v>
      </c>
      <c r="Z30" s="1993" t="s">
        <v>1270</v>
      </c>
      <c r="AA30" s="1290">
        <v>60</v>
      </c>
      <c r="AB30" s="1993" t="s">
        <v>1270</v>
      </c>
      <c r="AC30" s="1993" t="s">
        <v>1271</v>
      </c>
      <c r="AD30" s="1291">
        <v>40</v>
      </c>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v>40</v>
      </c>
      <c r="R31" s="404">
        <v>40</v>
      </c>
      <c r="S31" s="1993" t="s">
        <v>1270</v>
      </c>
      <c r="T31" s="1993" t="s">
        <v>1270</v>
      </c>
      <c r="U31" s="1993" t="s">
        <v>1270</v>
      </c>
      <c r="V31" s="1993" t="s">
        <v>1270</v>
      </c>
      <c r="W31" s="1993"/>
      <c r="X31" s="1993" t="s">
        <v>1270</v>
      </c>
      <c r="Y31" s="1993" t="s">
        <v>1270</v>
      </c>
      <c r="Z31" s="1993" t="s">
        <v>1270</v>
      </c>
      <c r="AA31" s="1290">
        <v>60</v>
      </c>
      <c r="AB31" s="1993" t="s">
        <v>1270</v>
      </c>
      <c r="AC31" s="1993" t="s">
        <v>1271</v>
      </c>
      <c r="AD31" s="1291">
        <v>40</v>
      </c>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v>40</v>
      </c>
      <c r="R32" s="404">
        <v>40</v>
      </c>
      <c r="S32" s="1993" t="s">
        <v>1270</v>
      </c>
      <c r="T32" s="1993" t="s">
        <v>1270</v>
      </c>
      <c r="U32" s="1993" t="s">
        <v>1270</v>
      </c>
      <c r="V32" s="1993" t="s">
        <v>1270</v>
      </c>
      <c r="W32" s="1993"/>
      <c r="X32" s="1993" t="s">
        <v>1270</v>
      </c>
      <c r="Y32" s="1993" t="s">
        <v>1270</v>
      </c>
      <c r="Z32" s="1993" t="s">
        <v>1270</v>
      </c>
      <c r="AA32" s="1290">
        <v>60</v>
      </c>
      <c r="AB32" s="1993" t="s">
        <v>1270</v>
      </c>
      <c r="AC32" s="1993" t="s">
        <v>1271</v>
      </c>
      <c r="AD32" s="1291">
        <v>40</v>
      </c>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v>40</v>
      </c>
      <c r="R33" s="404">
        <v>40</v>
      </c>
      <c r="S33" s="1993" t="s">
        <v>1270</v>
      </c>
      <c r="T33" s="1993" t="s">
        <v>1270</v>
      </c>
      <c r="U33" s="1993" t="s">
        <v>1270</v>
      </c>
      <c r="V33" s="1993" t="s">
        <v>1270</v>
      </c>
      <c r="W33" s="1993"/>
      <c r="X33" s="1993" t="s">
        <v>1270</v>
      </c>
      <c r="Y33" s="1993" t="s">
        <v>1270</v>
      </c>
      <c r="Z33" s="1993" t="s">
        <v>1270</v>
      </c>
      <c r="AA33" s="1290">
        <v>60</v>
      </c>
      <c r="AB33" s="1993" t="s">
        <v>1270</v>
      </c>
      <c r="AC33" s="1993" t="s">
        <v>1271</v>
      </c>
      <c r="AD33" s="1291">
        <v>40</v>
      </c>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03"/>
      <c r="I34" s="2003"/>
      <c r="J34" s="208"/>
      <c r="K34" s="1314"/>
      <c r="L34" s="208"/>
      <c r="M34" s="208"/>
      <c r="N34" s="208"/>
      <c r="O34" s="208"/>
      <c r="P34" s="186"/>
      <c r="Q34" s="403">
        <v>40</v>
      </c>
      <c r="R34" s="404">
        <v>40</v>
      </c>
      <c r="S34" s="1993" t="s">
        <v>1270</v>
      </c>
      <c r="T34" s="1993" t="s">
        <v>1270</v>
      </c>
      <c r="U34" s="1993" t="s">
        <v>1270</v>
      </c>
      <c r="V34" s="1993" t="s">
        <v>1270</v>
      </c>
      <c r="W34" s="1993"/>
      <c r="X34" s="1993" t="s">
        <v>1270</v>
      </c>
      <c r="Y34" s="1993" t="s">
        <v>1270</v>
      </c>
      <c r="Z34" s="1993" t="s">
        <v>1270</v>
      </c>
      <c r="AA34" s="1290">
        <v>60</v>
      </c>
      <c r="AB34" s="1993" t="s">
        <v>1270</v>
      </c>
      <c r="AC34" s="1993" t="s">
        <v>1271</v>
      </c>
      <c r="AD34" s="1291">
        <v>40</v>
      </c>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38"/>
      <c r="R35" s="3038"/>
      <c r="S35" s="3038"/>
      <c r="T35" s="3038"/>
      <c r="U35" s="3038"/>
      <c r="V35" s="3038"/>
      <c r="W35" s="3038"/>
      <c r="X35" s="3038"/>
      <c r="Y35" s="3038"/>
      <c r="Z35" s="3038"/>
      <c r="AA35" s="3038"/>
      <c r="AB35" s="3038"/>
      <c r="AC35" s="3038"/>
      <c r="AD35" s="3039"/>
      <c r="AE35" s="197"/>
      <c r="AP35" s="1279"/>
      <c r="AQ35" s="1279"/>
      <c r="AR35" s="1279"/>
      <c r="AS35" s="1279"/>
      <c r="AT35" s="1279"/>
      <c r="AU35" s="1279"/>
      <c r="AV35" s="1279"/>
      <c r="AW35" s="1279"/>
      <c r="AX35" s="1279"/>
      <c r="AY35" s="1279"/>
      <c r="AZ35" s="1279"/>
      <c r="BA35" s="1279"/>
      <c r="BB35" s="1279"/>
      <c r="BC35" s="1279"/>
    </row>
    <row r="36" spans="1:55" ht="14.25" customHeight="1">
      <c r="A36" s="1041"/>
      <c r="B36" s="3051" t="s">
        <v>466</v>
      </c>
      <c r="C36" s="3052"/>
      <c r="D36" s="3052"/>
      <c r="E36" s="3052"/>
      <c r="F36" s="3052"/>
      <c r="G36" s="3052"/>
      <c r="H36" s="3052"/>
      <c r="I36" s="3052"/>
      <c r="J36" s="3052"/>
      <c r="K36" s="3052"/>
      <c r="L36" s="3052"/>
      <c r="M36" s="3052"/>
      <c r="N36" s="3052"/>
      <c r="O36" s="3052"/>
      <c r="P36" s="3052"/>
      <c r="Q36" s="806">
        <f>SUM(Q11:Q34,Q9)/25/100</f>
        <v>0.4</v>
      </c>
      <c r="R36" s="806">
        <f>SUM(R11:R34,R9)/25/100</f>
        <v>0.4</v>
      </c>
      <c r="S36" s="1067"/>
      <c r="T36" s="1067"/>
      <c r="U36" s="1067"/>
      <c r="V36" s="1067"/>
      <c r="W36" s="1067"/>
      <c r="X36" s="1067"/>
      <c r="Y36" s="1051"/>
      <c r="Z36" s="1051"/>
      <c r="AA36" s="806">
        <f>SUM(AA11:AA34,AA9)/25/100</f>
        <v>0.6</v>
      </c>
      <c r="AB36" s="1051"/>
      <c r="AC36" s="1051"/>
      <c r="AD36" s="301">
        <f>SUM(AD11:AD34,AD9)/25/100</f>
        <v>0.4</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1954" t="s">
        <v>1251</v>
      </c>
      <c r="AD39" s="1319" t="s">
        <v>1143</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98" t="s">
        <v>243</v>
      </c>
      <c r="C42" s="3099"/>
      <c r="D42" s="3099"/>
      <c r="E42" s="3099"/>
      <c r="F42" s="3099"/>
      <c r="G42" s="3099"/>
      <c r="H42" s="3099"/>
      <c r="I42" s="3099"/>
      <c r="J42" s="3099"/>
      <c r="K42" s="3099"/>
      <c r="L42" s="3099"/>
      <c r="M42" s="3099"/>
      <c r="N42" s="3099"/>
      <c r="O42" s="3099"/>
      <c r="P42" s="3099"/>
      <c r="Q42" s="3099"/>
      <c r="R42" s="3099"/>
      <c r="S42" s="3099"/>
      <c r="T42" s="3099"/>
      <c r="U42" s="3099"/>
      <c r="V42" s="3099"/>
      <c r="W42" s="3099"/>
      <c r="X42" s="3099"/>
      <c r="Y42" s="3099"/>
      <c r="Z42" s="3099"/>
      <c r="AA42" s="3099"/>
      <c r="AB42" s="3099"/>
      <c r="AC42" s="3099"/>
      <c r="AD42" s="3100"/>
      <c r="AE42" s="197"/>
      <c r="AP42" s="1279"/>
      <c r="AQ42" s="1279"/>
      <c r="AR42" s="1279"/>
      <c r="AS42" s="1279"/>
      <c r="AT42" s="1279"/>
      <c r="AU42" s="1279"/>
      <c r="AV42" s="1279"/>
      <c r="AW42" s="1279"/>
      <c r="AX42" s="1279"/>
      <c r="AY42" s="1279"/>
      <c r="AZ42" s="1279"/>
      <c r="BA42" s="1279"/>
      <c r="BB42" s="1279"/>
      <c r="BC42" s="1279"/>
    </row>
    <row r="43" spans="1:55" ht="15">
      <c r="A43" s="197"/>
      <c r="B43" s="3083" t="s">
        <v>66</v>
      </c>
      <c r="C43" s="3084"/>
      <c r="D43" s="3084"/>
      <c r="E43" s="3084"/>
      <c r="F43" s="3084"/>
      <c r="G43" s="3084"/>
      <c r="H43" s="3084"/>
      <c r="I43" s="3085" t="s">
        <v>705</v>
      </c>
      <c r="J43" s="3085"/>
      <c r="K43" s="3085"/>
      <c r="L43" s="3085"/>
      <c r="M43" s="3085"/>
      <c r="N43" s="3085"/>
      <c r="O43" s="3085"/>
      <c r="P43" s="3085"/>
      <c r="Q43" s="3085"/>
      <c r="R43" s="3085"/>
      <c r="S43" s="3060" t="s">
        <v>67</v>
      </c>
      <c r="T43" s="3060"/>
      <c r="U43" s="3060"/>
      <c r="V43" s="3060"/>
      <c r="W43" s="3060"/>
      <c r="X43" s="3060"/>
      <c r="Y43" s="3060"/>
      <c r="Z43" s="3060"/>
      <c r="AA43" s="3060"/>
      <c r="AB43" s="3060"/>
      <c r="AC43" s="3060"/>
      <c r="AD43" s="3061"/>
      <c r="AE43" s="197"/>
      <c r="AP43" s="1279"/>
      <c r="AQ43" s="1279"/>
      <c r="AR43" s="1279"/>
      <c r="AS43" s="1279"/>
      <c r="AT43" s="1279"/>
      <c r="AU43" s="1279"/>
      <c r="AV43" s="1279"/>
      <c r="AW43" s="1279"/>
      <c r="AX43" s="1279"/>
      <c r="AY43" s="1279"/>
      <c r="AZ43" s="1279"/>
      <c r="BA43" s="1279"/>
      <c r="BB43" s="1279"/>
      <c r="BC43" s="1279"/>
    </row>
    <row r="44" spans="1:55">
      <c r="A44" s="197"/>
      <c r="B44" s="3062" t="s">
        <v>162</v>
      </c>
      <c r="C44" s="3063"/>
      <c r="D44" s="3063"/>
      <c r="E44" s="3063"/>
      <c r="F44" s="3063"/>
      <c r="G44" s="3063"/>
      <c r="H44" s="3063"/>
      <c r="I44" s="3064" t="s">
        <v>119</v>
      </c>
      <c r="J44" s="3064"/>
      <c r="K44" s="3064"/>
      <c r="L44" s="3064"/>
      <c r="M44" s="3064"/>
      <c r="N44" s="3064"/>
      <c r="O44" s="3064"/>
      <c r="P44" s="3064"/>
      <c r="Q44" s="3064"/>
      <c r="R44" s="3064"/>
      <c r="S44" s="2577" t="s">
        <v>735</v>
      </c>
      <c r="T44" s="2577"/>
      <c r="U44" s="2577"/>
      <c r="V44" s="2577"/>
      <c r="W44" s="2577"/>
      <c r="X44" s="2577"/>
      <c r="Y44" s="2577"/>
      <c r="Z44" s="2577"/>
      <c r="AA44" s="2577"/>
      <c r="AB44" s="3065" t="s">
        <v>69</v>
      </c>
      <c r="AC44" s="3065"/>
      <c r="AD44" s="3066"/>
      <c r="AE44" s="197"/>
      <c r="AP44" s="1279"/>
      <c r="AQ44" s="1279"/>
      <c r="AR44" s="1279"/>
      <c r="AS44" s="1279"/>
      <c r="AT44" s="1279"/>
      <c r="AU44" s="1279"/>
      <c r="AV44" s="1279"/>
      <c r="AW44" s="1279"/>
      <c r="AX44" s="1279"/>
      <c r="AY44" s="1279"/>
      <c r="AZ44" s="1279"/>
      <c r="BA44" s="1279"/>
      <c r="BB44" s="1279"/>
      <c r="BC44" s="1279"/>
    </row>
    <row r="45" spans="1:55">
      <c r="A45" s="197"/>
      <c r="B45" s="3062"/>
      <c r="C45" s="3063"/>
      <c r="D45" s="3063"/>
      <c r="E45" s="3063"/>
      <c r="F45" s="3063"/>
      <c r="G45" s="3063"/>
      <c r="H45" s="3063"/>
      <c r="I45" s="3067"/>
      <c r="J45" s="3067"/>
      <c r="K45" s="3067"/>
      <c r="L45" s="3067"/>
      <c r="M45" s="3067"/>
      <c r="N45" s="3067"/>
      <c r="O45" s="3067"/>
      <c r="P45" s="3067"/>
      <c r="Q45" s="3074" t="s">
        <v>73</v>
      </c>
      <c r="R45" s="3076" t="s">
        <v>73</v>
      </c>
      <c r="S45" s="3069" t="s">
        <v>70</v>
      </c>
      <c r="T45" s="3078" t="s">
        <v>108</v>
      </c>
      <c r="U45" s="3078"/>
      <c r="V45" s="3078"/>
      <c r="W45" s="3078"/>
      <c r="X45" s="3079" t="s">
        <v>72</v>
      </c>
      <c r="Y45" s="3079"/>
      <c r="Z45" s="3079"/>
      <c r="AA45" s="3068" t="s">
        <v>73</v>
      </c>
      <c r="AB45" s="3069" t="s">
        <v>70</v>
      </c>
      <c r="AC45" s="3070" t="s">
        <v>74</v>
      </c>
      <c r="AD45" s="3071"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2" t="s">
        <v>1244</v>
      </c>
      <c r="C46" s="3073"/>
      <c r="D46" s="3073"/>
      <c r="E46" s="3073"/>
      <c r="F46" s="3073"/>
      <c r="G46" s="3073"/>
      <c r="H46" s="3073"/>
      <c r="I46" s="3067"/>
      <c r="J46" s="3067"/>
      <c r="K46" s="3067"/>
      <c r="L46" s="3067"/>
      <c r="M46" s="3067"/>
      <c r="N46" s="3067"/>
      <c r="O46" s="3067"/>
      <c r="P46" s="3067"/>
      <c r="Q46" s="3075"/>
      <c r="R46" s="3077"/>
      <c r="S46" s="3069"/>
      <c r="T46" s="3055" t="s">
        <v>75</v>
      </c>
      <c r="U46" s="3055"/>
      <c r="V46" s="3055"/>
      <c r="W46" s="3055"/>
      <c r="X46" s="1281" t="s">
        <v>76</v>
      </c>
      <c r="Y46" s="1281" t="s">
        <v>77</v>
      </c>
      <c r="Z46" s="1281" t="s">
        <v>78</v>
      </c>
      <c r="AA46" s="3068"/>
      <c r="AB46" s="3069"/>
      <c r="AC46" s="3070"/>
      <c r="AD46" s="3071"/>
      <c r="AE46" s="214"/>
      <c r="AP46" s="1279"/>
      <c r="AQ46" s="1279"/>
      <c r="AR46" s="1279"/>
      <c r="AS46" s="1279"/>
      <c r="AT46" s="1279"/>
      <c r="AU46" s="1279"/>
      <c r="AV46" s="1279"/>
      <c r="AW46" s="1279"/>
      <c r="AX46" s="1279"/>
      <c r="AY46" s="1279"/>
      <c r="AZ46" s="1279"/>
      <c r="BA46" s="1279"/>
      <c r="BB46" s="1279"/>
      <c r="BC46" s="1279"/>
    </row>
    <row r="47" spans="1:55">
      <c r="A47" s="197"/>
      <c r="B47" s="3056" t="s">
        <v>37</v>
      </c>
      <c r="C47" s="3057"/>
      <c r="D47" s="3057"/>
      <c r="E47" s="3057"/>
      <c r="F47" s="3057"/>
      <c r="G47" s="3057"/>
      <c r="H47" s="3057"/>
      <c r="I47" s="3067"/>
      <c r="J47" s="3067"/>
      <c r="K47" s="3067"/>
      <c r="L47" s="3067"/>
      <c r="M47" s="3067"/>
      <c r="N47" s="3067"/>
      <c r="O47" s="3067"/>
      <c r="P47" s="3067"/>
      <c r="Q47" s="3075"/>
      <c r="R47" s="3077"/>
      <c r="S47" s="3069"/>
      <c r="T47" s="1284">
        <v>1</v>
      </c>
      <c r="U47" s="1284">
        <v>3</v>
      </c>
      <c r="V47" s="1284">
        <v>5</v>
      </c>
      <c r="W47" s="1284" t="s">
        <v>79</v>
      </c>
      <c r="X47" s="1036" t="s">
        <v>80</v>
      </c>
      <c r="Y47" s="1036" t="s">
        <v>80</v>
      </c>
      <c r="Z47" s="1036" t="s">
        <v>80</v>
      </c>
      <c r="AA47" s="3068"/>
      <c r="AB47" s="3069"/>
      <c r="AC47" s="3070"/>
      <c r="AD47" s="3071"/>
      <c r="AE47" s="197"/>
      <c r="AP47" s="1279"/>
      <c r="AQ47" s="1279"/>
      <c r="AR47" s="1279"/>
      <c r="AS47" s="1279"/>
      <c r="AT47" s="1279"/>
      <c r="AU47" s="1279"/>
      <c r="AV47" s="1279"/>
      <c r="AW47" s="1279"/>
      <c r="AX47" s="1279"/>
      <c r="AY47" s="1279"/>
      <c r="AZ47" s="1279"/>
      <c r="BA47" s="1279"/>
      <c r="BB47" s="1279"/>
      <c r="BC47" s="1279"/>
    </row>
    <row r="48" spans="1:55">
      <c r="A48" s="197"/>
      <c r="B48" s="3058" t="s">
        <v>208</v>
      </c>
      <c r="C48" s="3059"/>
      <c r="D48" s="3059"/>
      <c r="E48" s="3059"/>
      <c r="F48" s="3059"/>
      <c r="G48" s="3059"/>
      <c r="H48" s="3059"/>
      <c r="I48" s="3067"/>
      <c r="J48" s="3067"/>
      <c r="K48" s="3067"/>
      <c r="L48" s="3067"/>
      <c r="M48" s="3067"/>
      <c r="N48" s="3067"/>
      <c r="O48" s="3067"/>
      <c r="P48" s="3067"/>
      <c r="Q48" s="1285" t="s">
        <v>302</v>
      </c>
      <c r="R48" s="1285" t="s">
        <v>302</v>
      </c>
      <c r="S48" s="2619" t="s">
        <v>660</v>
      </c>
      <c r="T48" s="2619"/>
      <c r="U48" s="2619"/>
      <c r="V48" s="2619"/>
      <c r="W48" s="2619"/>
      <c r="X48" s="2619"/>
      <c r="Y48" s="2619"/>
      <c r="Z48" s="2619"/>
      <c r="AA48" s="1037" t="s">
        <v>302</v>
      </c>
      <c r="AB48" s="2619" t="s">
        <v>661</v>
      </c>
      <c r="AC48" s="2619"/>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48"/>
      <c r="R49" s="3048"/>
      <c r="S49" s="3048"/>
      <c r="T49" s="3048"/>
      <c r="U49" s="3048"/>
      <c r="V49" s="3048"/>
      <c r="W49" s="3048"/>
      <c r="X49" s="3048"/>
      <c r="Y49" s="3048"/>
      <c r="Z49" s="3048"/>
      <c r="AA49" s="3048"/>
      <c r="AB49" s="3048"/>
      <c r="AC49" s="3048"/>
      <c r="AD49" s="3049"/>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38"/>
      <c r="R50" s="3038"/>
      <c r="S50" s="3038"/>
      <c r="T50" s="3038"/>
      <c r="U50" s="3038"/>
      <c r="V50" s="3038"/>
      <c r="W50" s="3038"/>
      <c r="X50" s="3038"/>
      <c r="Y50" s="3038"/>
      <c r="Z50" s="3038"/>
      <c r="AA50" s="3038"/>
      <c r="AB50" s="3038"/>
      <c r="AC50" s="3038"/>
      <c r="AD50" s="3039"/>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50"/>
      <c r="N51" s="3050"/>
      <c r="O51" s="758"/>
      <c r="P51" s="758"/>
      <c r="Q51" s="3038"/>
      <c r="R51" s="3038"/>
      <c r="S51" s="3038"/>
      <c r="T51" s="3038"/>
      <c r="U51" s="3038"/>
      <c r="V51" s="3038"/>
      <c r="W51" s="3038"/>
      <c r="X51" s="3038"/>
      <c r="Y51" s="3038"/>
      <c r="Z51" s="3038"/>
      <c r="AA51" s="3038"/>
      <c r="AB51" s="3038"/>
      <c r="AC51" s="3038"/>
      <c r="AD51" s="3039"/>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50" t="s">
        <v>677</v>
      </c>
      <c r="N52" s="3050"/>
      <c r="O52" s="758"/>
      <c r="P52" s="758"/>
      <c r="Q52" s="3038"/>
      <c r="R52" s="3038"/>
      <c r="S52" s="3038"/>
      <c r="T52" s="3038"/>
      <c r="U52" s="3038"/>
      <c r="V52" s="3038"/>
      <c r="W52" s="3038"/>
      <c r="X52" s="3038"/>
      <c r="Y52" s="3038"/>
      <c r="Z52" s="3038"/>
      <c r="AA52" s="3038"/>
      <c r="AB52" s="3038"/>
      <c r="AC52" s="3038"/>
      <c r="AD52" s="3039"/>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38"/>
      <c r="R53" s="3038"/>
      <c r="S53" s="3038"/>
      <c r="T53" s="3038"/>
      <c r="U53" s="3038"/>
      <c r="V53" s="3038"/>
      <c r="W53" s="3038"/>
      <c r="X53" s="3038"/>
      <c r="Y53" s="3038"/>
      <c r="Z53" s="3038"/>
      <c r="AA53" s="3038"/>
      <c r="AB53" s="3038"/>
      <c r="AC53" s="3038"/>
      <c r="AD53" s="3039"/>
      <c r="AE53" s="197"/>
      <c r="AP53" s="1279"/>
      <c r="AQ53" s="1279"/>
      <c r="AR53" s="1279"/>
      <c r="AS53" s="1279"/>
      <c r="AT53" s="1279"/>
      <c r="AU53" s="1279"/>
      <c r="AV53" s="1279"/>
      <c r="AW53" s="1279"/>
      <c r="AX53" s="1279"/>
      <c r="AY53" s="1279"/>
      <c r="AZ53" s="1279"/>
      <c r="BA53" s="1279"/>
      <c r="BB53" s="1279"/>
      <c r="BC53" s="1279"/>
    </row>
    <row r="54" spans="1:55" ht="15.75" thickBot="1">
      <c r="A54" s="197"/>
      <c r="B54" s="762"/>
      <c r="C54" s="758"/>
      <c r="D54" s="1997">
        <v>2.9011273200000001</v>
      </c>
      <c r="E54" s="1321" t="s">
        <v>255</v>
      </c>
      <c r="F54" s="1997">
        <v>2.960334</v>
      </c>
      <c r="G54" s="758" t="s">
        <v>255</v>
      </c>
      <c r="H54" s="1997">
        <v>0</v>
      </c>
      <c r="I54" s="766" t="s">
        <v>257</v>
      </c>
      <c r="J54" s="3040">
        <v>-5.9206679999999956E-2</v>
      </c>
      <c r="K54" s="3041"/>
      <c r="L54" s="758"/>
      <c r="M54" s="3046">
        <v>-1.9999999999999987E-2</v>
      </c>
      <c r="N54" s="3047"/>
      <c r="O54" s="758"/>
      <c r="P54" s="758"/>
      <c r="Q54" s="403">
        <v>40</v>
      </c>
      <c r="R54" s="404">
        <v>40</v>
      </c>
      <c r="S54" s="1993" t="s">
        <v>1270</v>
      </c>
      <c r="T54" s="1993" t="s">
        <v>1270</v>
      </c>
      <c r="U54" s="1993" t="s">
        <v>1270</v>
      </c>
      <c r="V54" s="1993" t="s">
        <v>1270</v>
      </c>
      <c r="W54" s="1040"/>
      <c r="X54" s="1993" t="s">
        <v>1270</v>
      </c>
      <c r="Y54" s="1993" t="s">
        <v>1270</v>
      </c>
      <c r="Z54" s="1993" t="s">
        <v>1270</v>
      </c>
      <c r="AA54" s="1290">
        <v>60</v>
      </c>
      <c r="AB54" s="1993" t="s">
        <v>1270</v>
      </c>
      <c r="AC54" s="1993" t="s">
        <v>1271</v>
      </c>
      <c r="AD54" s="1291">
        <v>40</v>
      </c>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38"/>
      <c r="R55" s="3038"/>
      <c r="S55" s="3038"/>
      <c r="T55" s="3038"/>
      <c r="U55" s="3038"/>
      <c r="V55" s="3038"/>
      <c r="W55" s="3038"/>
      <c r="X55" s="3038"/>
      <c r="Y55" s="3038"/>
      <c r="Z55" s="3038"/>
      <c r="AA55" s="3038"/>
      <c r="AB55" s="3038"/>
      <c r="AC55" s="3038"/>
      <c r="AD55" s="3039"/>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38"/>
      <c r="R56" s="3038"/>
      <c r="S56" s="3038"/>
      <c r="T56" s="3038"/>
      <c r="U56" s="3038"/>
      <c r="V56" s="3038"/>
      <c r="W56" s="3038"/>
      <c r="X56" s="3038"/>
      <c r="Y56" s="3038"/>
      <c r="Z56" s="3038"/>
      <c r="AA56" s="3038"/>
      <c r="AB56" s="3038"/>
      <c r="AC56" s="3038"/>
      <c r="AD56" s="3039"/>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42" t="s">
        <v>387</v>
      </c>
      <c r="G57" s="3042"/>
      <c r="H57" s="3042"/>
      <c r="I57" s="3042"/>
      <c r="J57" s="3042"/>
      <c r="K57" s="3042"/>
      <c r="L57" s="3042"/>
      <c r="M57" s="3042"/>
      <c r="N57" s="3042"/>
      <c r="O57" s="758"/>
      <c r="P57" s="758"/>
      <c r="Q57" s="3038"/>
      <c r="R57" s="3038"/>
      <c r="S57" s="3038"/>
      <c r="T57" s="3038"/>
      <c r="U57" s="3038"/>
      <c r="V57" s="3038"/>
      <c r="W57" s="3038"/>
      <c r="X57" s="3038"/>
      <c r="Y57" s="3038"/>
      <c r="Z57" s="3038"/>
      <c r="AA57" s="3038"/>
      <c r="AB57" s="3038"/>
      <c r="AC57" s="3038"/>
      <c r="AD57" s="3039"/>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38"/>
      <c r="R58" s="3038"/>
      <c r="S58" s="3038"/>
      <c r="T58" s="3038"/>
      <c r="U58" s="3038"/>
      <c r="V58" s="3038"/>
      <c r="W58" s="3038"/>
      <c r="X58" s="3038"/>
      <c r="Y58" s="3038"/>
      <c r="Z58" s="3038"/>
      <c r="AA58" s="3038"/>
      <c r="AB58" s="3038"/>
      <c r="AC58" s="3038"/>
      <c r="AD58" s="3039"/>
      <c r="AE58" s="197"/>
      <c r="AP58" s="1279"/>
      <c r="AQ58" s="1279"/>
      <c r="AR58" s="1279"/>
      <c r="AS58" s="1279"/>
      <c r="AT58" s="1279"/>
      <c r="AU58" s="1279"/>
      <c r="AV58" s="1279"/>
      <c r="AW58" s="1279"/>
      <c r="AX58" s="1279"/>
      <c r="AY58" s="1279"/>
      <c r="AZ58" s="1279"/>
      <c r="BA58" s="1279"/>
      <c r="BB58" s="1279"/>
      <c r="BC58" s="1279"/>
    </row>
    <row r="59" spans="1:55" ht="15.75" customHeight="1" thickBot="1">
      <c r="A59" s="197"/>
      <c r="B59" s="762"/>
      <c r="C59" s="758"/>
      <c r="D59" s="1999">
        <v>2.0143</v>
      </c>
      <c r="E59" s="760"/>
      <c r="F59" s="1999">
        <v>2.0143</v>
      </c>
      <c r="G59" s="758" t="s">
        <v>1</v>
      </c>
      <c r="H59" s="758"/>
      <c r="I59" s="766" t="s">
        <v>257</v>
      </c>
      <c r="J59" s="3040">
        <v>0</v>
      </c>
      <c r="K59" s="3041"/>
      <c r="L59" s="758"/>
      <c r="M59" s="3046">
        <v>0</v>
      </c>
      <c r="N59" s="3047"/>
      <c r="O59" s="758"/>
      <c r="P59" s="758"/>
      <c r="Q59" s="403">
        <v>40</v>
      </c>
      <c r="R59" s="404">
        <v>40</v>
      </c>
      <c r="S59" s="1993" t="s">
        <v>1270</v>
      </c>
      <c r="T59" s="1993" t="s">
        <v>1270</v>
      </c>
      <c r="U59" s="1993" t="s">
        <v>1270</v>
      </c>
      <c r="V59" s="1993" t="s">
        <v>1270</v>
      </c>
      <c r="W59" s="1993"/>
      <c r="X59" s="1993" t="s">
        <v>1270</v>
      </c>
      <c r="Y59" s="1993" t="s">
        <v>1270</v>
      </c>
      <c r="Z59" s="1993" t="s">
        <v>1270</v>
      </c>
      <c r="AA59" s="1290">
        <v>60</v>
      </c>
      <c r="AB59" s="1993" t="s">
        <v>1270</v>
      </c>
      <c r="AC59" s="1993" t="s">
        <v>1271</v>
      </c>
      <c r="AD59" s="1291">
        <v>40</v>
      </c>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43"/>
      <c r="R60" s="3043"/>
      <c r="S60" s="3043"/>
      <c r="T60" s="3043"/>
      <c r="U60" s="3043"/>
      <c r="V60" s="3043"/>
      <c r="W60" s="3043"/>
      <c r="X60" s="3043"/>
      <c r="Y60" s="3043"/>
      <c r="Z60" s="3043"/>
      <c r="AA60" s="3043"/>
      <c r="AB60" s="3043"/>
      <c r="AC60" s="3043"/>
      <c r="AD60" s="3044"/>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43"/>
      <c r="R61" s="3043"/>
      <c r="S61" s="3043"/>
      <c r="T61" s="3043"/>
      <c r="U61" s="3043"/>
      <c r="V61" s="3043"/>
      <c r="W61" s="3043"/>
      <c r="X61" s="3043"/>
      <c r="Y61" s="3043"/>
      <c r="Z61" s="3043"/>
      <c r="AA61" s="3043"/>
      <c r="AB61" s="3043"/>
      <c r="AC61" s="3043"/>
      <c r="AD61" s="3044"/>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43"/>
      <c r="R62" s="3043"/>
      <c r="S62" s="3043"/>
      <c r="T62" s="3043"/>
      <c r="U62" s="3043"/>
      <c r="V62" s="3043"/>
      <c r="W62" s="3043"/>
      <c r="X62" s="3043"/>
      <c r="Y62" s="3043"/>
      <c r="Z62" s="3043"/>
      <c r="AA62" s="3043"/>
      <c r="AB62" s="3043"/>
      <c r="AC62" s="3043"/>
      <c r="AD62" s="3044"/>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43"/>
      <c r="R63" s="3043"/>
      <c r="S63" s="3043"/>
      <c r="T63" s="3043"/>
      <c r="U63" s="3043"/>
      <c r="V63" s="3043"/>
      <c r="W63" s="3043"/>
      <c r="X63" s="3043"/>
      <c r="Y63" s="3043"/>
      <c r="Z63" s="3043"/>
      <c r="AA63" s="3043"/>
      <c r="AB63" s="3043"/>
      <c r="AC63" s="3043"/>
      <c r="AD63" s="3044"/>
      <c r="AE63" s="197"/>
      <c r="AP63" s="1279"/>
      <c r="AQ63" s="1279"/>
      <c r="AR63" s="1279"/>
      <c r="AS63" s="1279"/>
      <c r="AT63" s="1279"/>
      <c r="AU63" s="1279"/>
      <c r="AV63" s="1279"/>
      <c r="AW63" s="1279"/>
      <c r="AX63" s="1279"/>
      <c r="AY63" s="1279"/>
      <c r="AZ63" s="1279"/>
      <c r="BA63" s="1279"/>
      <c r="BB63" s="1279"/>
      <c r="BC63" s="1279"/>
    </row>
    <row r="64" spans="1:55" ht="15.75" thickBot="1">
      <c r="A64" s="197"/>
      <c r="B64" s="762"/>
      <c r="C64" s="758"/>
      <c r="D64" s="1999">
        <v>1.6718689999999998</v>
      </c>
      <c r="E64" s="758" t="s">
        <v>255</v>
      </c>
      <c r="F64" s="1999">
        <v>2.0143</v>
      </c>
      <c r="G64" s="758" t="s">
        <v>1</v>
      </c>
      <c r="H64" s="758"/>
      <c r="I64" s="766" t="s">
        <v>257</v>
      </c>
      <c r="J64" s="3040">
        <v>-0.34243100000000015</v>
      </c>
      <c r="K64" s="3041"/>
      <c r="L64" s="758"/>
      <c r="M64" s="3046">
        <v>-0.11567309634656095</v>
      </c>
      <c r="N64" s="3047"/>
      <c r="O64" s="758"/>
      <c r="P64" s="758"/>
      <c r="Q64" s="403">
        <v>40</v>
      </c>
      <c r="R64" s="404">
        <v>40</v>
      </c>
      <c r="S64" s="1993" t="s">
        <v>1270</v>
      </c>
      <c r="T64" s="1993" t="s">
        <v>1270</v>
      </c>
      <c r="U64" s="1993" t="s">
        <v>1270</v>
      </c>
      <c r="V64" s="1993" t="s">
        <v>1270</v>
      </c>
      <c r="W64" s="1993"/>
      <c r="X64" s="1993" t="s">
        <v>1270</v>
      </c>
      <c r="Y64" s="1993" t="s">
        <v>1270</v>
      </c>
      <c r="Z64" s="1993" t="s">
        <v>1270</v>
      </c>
      <c r="AA64" s="1290">
        <v>60</v>
      </c>
      <c r="AB64" s="1993" t="s">
        <v>1270</v>
      </c>
      <c r="AC64" s="1993" t="s">
        <v>1271</v>
      </c>
      <c r="AD64" s="1291">
        <v>40</v>
      </c>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38"/>
      <c r="R65" s="3038"/>
      <c r="S65" s="3038"/>
      <c r="T65" s="3038"/>
      <c r="U65" s="3038"/>
      <c r="V65" s="3038"/>
      <c r="W65" s="3038"/>
      <c r="X65" s="3038"/>
      <c r="Y65" s="3038"/>
      <c r="Z65" s="3038"/>
      <c r="AA65" s="3038"/>
      <c r="AB65" s="3038"/>
      <c r="AC65" s="3038"/>
      <c r="AD65" s="3039"/>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38"/>
      <c r="R66" s="3038"/>
      <c r="S66" s="3038"/>
      <c r="T66" s="3038"/>
      <c r="U66" s="3038"/>
      <c r="V66" s="3038"/>
      <c r="W66" s="3038"/>
      <c r="X66" s="3038"/>
      <c r="Y66" s="3038"/>
      <c r="Z66" s="3038"/>
      <c r="AA66" s="3038"/>
      <c r="AB66" s="3038"/>
      <c r="AC66" s="3038"/>
      <c r="AD66" s="3039"/>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38"/>
      <c r="R67" s="3038"/>
      <c r="S67" s="3038"/>
      <c r="T67" s="3038"/>
      <c r="U67" s="3038"/>
      <c r="V67" s="3038"/>
      <c r="W67" s="3038"/>
      <c r="X67" s="3038"/>
      <c r="Y67" s="3038"/>
      <c r="Z67" s="3038"/>
      <c r="AA67" s="3038"/>
      <c r="AB67" s="3038"/>
      <c r="AC67" s="3038"/>
      <c r="AD67" s="3039"/>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45" t="s">
        <v>273</v>
      </c>
      <c r="K68" s="3045"/>
      <c r="L68" s="758"/>
      <c r="M68" s="758"/>
      <c r="N68" s="758"/>
      <c r="O68" s="758"/>
      <c r="P68" s="758"/>
      <c r="Q68" s="3038"/>
      <c r="R68" s="3038"/>
      <c r="S68" s="3038"/>
      <c r="T68" s="3038"/>
      <c r="U68" s="3038"/>
      <c r="V68" s="3038"/>
      <c r="W68" s="3038"/>
      <c r="X68" s="3038"/>
      <c r="Y68" s="3038"/>
      <c r="Z68" s="3038"/>
      <c r="AA68" s="3038"/>
      <c r="AB68" s="3038"/>
      <c r="AC68" s="3038"/>
      <c r="AD68" s="3039"/>
      <c r="AE68" s="197"/>
      <c r="AP68" s="1279"/>
      <c r="AQ68" s="1279"/>
      <c r="AR68" s="1279"/>
      <c r="AS68" s="1279"/>
      <c r="AT68" s="1279"/>
      <c r="AU68" s="1279"/>
      <c r="AV68" s="1279"/>
      <c r="AW68" s="1279"/>
      <c r="AX68" s="1279"/>
      <c r="AY68" s="1279"/>
      <c r="AZ68" s="1279"/>
      <c r="BA68" s="1279"/>
      <c r="BB68" s="1279"/>
      <c r="BC68" s="1279"/>
    </row>
    <row r="69" spans="1:55" ht="15.75" thickBot="1">
      <c r="A69" s="197"/>
      <c r="B69" s="762"/>
      <c r="C69" s="1300"/>
      <c r="D69" s="1998">
        <v>2.960334</v>
      </c>
      <c r="E69" s="758"/>
      <c r="F69" s="1999">
        <v>2.0143</v>
      </c>
      <c r="G69" s="1321"/>
      <c r="H69" s="1997">
        <v>1.9</v>
      </c>
      <c r="I69" s="766"/>
      <c r="J69" s="3040">
        <v>2.846034</v>
      </c>
      <c r="K69" s="3041"/>
      <c r="L69" s="758"/>
      <c r="M69" s="3046">
        <v>0.96138949186139133</v>
      </c>
      <c r="N69" s="3047"/>
      <c r="O69" s="758"/>
      <c r="P69" s="1321"/>
      <c r="Q69" s="403">
        <v>40</v>
      </c>
      <c r="R69" s="404">
        <v>40</v>
      </c>
      <c r="S69" s="1993" t="s">
        <v>1270</v>
      </c>
      <c r="T69" s="1993" t="s">
        <v>1270</v>
      </c>
      <c r="U69" s="1993" t="s">
        <v>1270</v>
      </c>
      <c r="V69" s="1993" t="s">
        <v>1270</v>
      </c>
      <c r="W69" s="1993"/>
      <c r="X69" s="1993" t="s">
        <v>1270</v>
      </c>
      <c r="Y69" s="1993" t="s">
        <v>1270</v>
      </c>
      <c r="Z69" s="1993" t="s">
        <v>1270</v>
      </c>
      <c r="AA69" s="1290">
        <v>60</v>
      </c>
      <c r="AB69" s="1993" t="s">
        <v>1270</v>
      </c>
      <c r="AC69" s="1993" t="s">
        <v>1271</v>
      </c>
      <c r="AD69" s="1291">
        <v>40</v>
      </c>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38"/>
      <c r="R70" s="3038"/>
      <c r="S70" s="3038"/>
      <c r="T70" s="3038"/>
      <c r="U70" s="3038"/>
      <c r="V70" s="3038"/>
      <c r="W70" s="3038"/>
      <c r="X70" s="3038"/>
      <c r="Y70" s="3038"/>
      <c r="Z70" s="3038"/>
      <c r="AA70" s="3038"/>
      <c r="AB70" s="3038"/>
      <c r="AC70" s="3038"/>
      <c r="AD70" s="3039"/>
      <c r="AE70" s="197"/>
      <c r="AP70" s="1279"/>
      <c r="AQ70" s="1279"/>
      <c r="AR70" s="1279"/>
      <c r="AS70" s="1279"/>
      <c r="AT70" s="1279"/>
      <c r="AU70" s="1279"/>
      <c r="AV70" s="1279"/>
      <c r="AW70" s="1279"/>
      <c r="AX70" s="1279"/>
      <c r="AY70" s="1279"/>
      <c r="AZ70" s="1279"/>
      <c r="BA70" s="1279"/>
      <c r="BB70" s="1279"/>
      <c r="BC70" s="1279"/>
    </row>
    <row r="71" spans="1:55" ht="15" thickBot="1">
      <c r="A71" s="197"/>
      <c r="B71" s="2903" t="s">
        <v>467</v>
      </c>
      <c r="C71" s="2904"/>
      <c r="D71" s="2904"/>
      <c r="E71" s="2904"/>
      <c r="F71" s="2904"/>
      <c r="G71" s="2904"/>
      <c r="H71" s="2904"/>
      <c r="I71" s="2904"/>
      <c r="J71" s="2904"/>
      <c r="K71" s="2904"/>
      <c r="L71" s="2904"/>
      <c r="M71" s="2904"/>
      <c r="N71" s="2904"/>
      <c r="O71" s="2904"/>
      <c r="P71" s="3037"/>
      <c r="Q71" s="1339">
        <f>SUM(Q54,Q59,Q64,Q69)/4/100</f>
        <v>0.4</v>
      </c>
      <c r="R71" s="1339">
        <f>SUM(R69,R64,R59,R54)/4/100</f>
        <v>0.4</v>
      </c>
      <c r="S71" s="1340"/>
      <c r="T71" s="1341"/>
      <c r="U71" s="1341"/>
      <c r="V71" s="1341"/>
      <c r="W71" s="1341"/>
      <c r="X71" s="1341"/>
      <c r="Y71" s="1341"/>
      <c r="Z71" s="1341"/>
      <c r="AA71" s="1339">
        <f>SUM(AA69,AA64,AA59,AA54)/4/100</f>
        <v>0.6</v>
      </c>
      <c r="AB71" s="1341"/>
      <c r="AC71" s="1341"/>
      <c r="AD71" s="1342">
        <f>SUM(AD54,AD59,AD64,AD69)/4/100</f>
        <v>0.4</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1144</v>
      </c>
      <c r="AE72" s="197"/>
      <c r="AP72" s="1279"/>
      <c r="AQ72" s="1279"/>
      <c r="AR72" s="1279"/>
      <c r="AS72" s="1279"/>
      <c r="AT72" s="1279"/>
      <c r="AU72" s="1279"/>
      <c r="AV72" s="1279"/>
      <c r="AW72" s="1279"/>
      <c r="AX72" s="1279"/>
      <c r="AY72" s="1279"/>
      <c r="AZ72" s="1279"/>
      <c r="BA72" s="1279"/>
      <c r="BB72" s="1279"/>
      <c r="BC72" s="1279"/>
    </row>
    <row r="73" spans="1:55">
      <c r="AP73" s="1279"/>
      <c r="AQ73" s="1279"/>
      <c r="AR73" s="1279"/>
      <c r="AS73" s="1279"/>
      <c r="AT73" s="1279"/>
      <c r="AU73" s="1279"/>
      <c r="AV73" s="1279"/>
      <c r="AW73" s="1279"/>
      <c r="AX73" s="1279"/>
      <c r="AY73" s="1279"/>
      <c r="AZ73" s="1279"/>
      <c r="BA73" s="1279"/>
      <c r="BB73" s="1279"/>
      <c r="BC73" s="1279"/>
    </row>
    <row r="74" spans="1:55">
      <c r="AP74" s="1279"/>
      <c r="AQ74" s="1279"/>
      <c r="AR74" s="1279"/>
      <c r="AS74" s="1279"/>
      <c r="AT74" s="1279"/>
      <c r="AU74" s="1279"/>
      <c r="AV74" s="1279"/>
      <c r="AW74" s="1279"/>
      <c r="AX74" s="1279"/>
      <c r="AY74" s="1279"/>
      <c r="AZ74" s="1279"/>
      <c r="BA74" s="1279"/>
      <c r="BB74" s="1279"/>
      <c r="BC74" s="1279"/>
    </row>
    <row r="75" spans="1:55" ht="15.75">
      <c r="B75" s="1343">
        <v>8.1999999999999993</v>
      </c>
      <c r="C75" s="1344">
        <f>Q36+'Topic 8C (2) OPTIONAL'!Q36+'Topic 8C (3) OPTIONAL'!Q36+'Topic 8C (4) OPTIONAL'!Q36+'Topic 8C (5) OPTIONAL'!Q36</f>
        <v>0.4</v>
      </c>
      <c r="D75" s="1626">
        <f>R36+'Topic 8C (2) OPTIONAL'!R36+'Topic 8C (3) OPTIONAL'!R36+'Topic 8C (4) OPTIONAL'!R36+'Topic 8C (5) OPTIONAL'!R36</f>
        <v>0.4</v>
      </c>
      <c r="E75" s="1345">
        <f>AA36+'Topic 8C (2) OPTIONAL'!AA36+'Topic 8C (3) OPTIONAL'!AA36+'Topic 8C (4) OPTIONAL'!AA36+'Topic 8C (5) OPTIONAL'!AA36</f>
        <v>0.6</v>
      </c>
      <c r="F75" s="1345">
        <f>AD36+'Topic 8C (2) OPTIONAL'!AD36+'Topic 8C (3) OPTIONAL'!AD36+'Topic 8C (4) OPTIONAL'!AD36+'Topic 8C (5) OPTIONAL'!AD36</f>
        <v>0.4</v>
      </c>
      <c r="AP75" s="1279"/>
      <c r="AQ75" s="1279"/>
      <c r="AR75" s="1279"/>
      <c r="AS75" s="1279"/>
      <c r="AT75" s="1279"/>
      <c r="AU75" s="1279"/>
      <c r="AV75" s="1279"/>
      <c r="AW75" s="1279"/>
      <c r="AX75" s="1279"/>
      <c r="AY75" s="1279"/>
      <c r="AZ75" s="1279"/>
      <c r="BA75" s="1279"/>
      <c r="BB75" s="1279"/>
      <c r="BC75" s="1279"/>
    </row>
    <row r="76" spans="1:55" ht="15.75">
      <c r="B76" s="1343">
        <v>8.3000000000000007</v>
      </c>
      <c r="C76" s="1344">
        <f>Q71+'Topic 8C (2) OPTIONAL'!Q71+'Topic 8C (3) OPTIONAL'!Q71+'Topic 8C (4) OPTIONAL'!Q71+'Topic 8C (5) OPTIONAL'!Q71</f>
        <v>0.4</v>
      </c>
      <c r="D76" s="1626">
        <f>R71+'Topic 8C (2) OPTIONAL'!R71+'Topic 8C (3) OPTIONAL'!R71+'Topic 8C (4) OPTIONAL'!R71+'Topic 8C (5) OPTIONAL'!R71</f>
        <v>0.4</v>
      </c>
      <c r="E76" s="1345">
        <f>AA71+'Topic 8C (2) OPTIONAL'!AA71+'Topic 8C (3) OPTIONAL'!AA71+'Topic 8C (4) OPTIONAL'!AA71+'Topic 8C (5) OPTIONAL'!AA71</f>
        <v>0.6</v>
      </c>
      <c r="F76" s="1345">
        <f>AD71+'Topic 8C (2) OPTIONAL'!AD71+'Topic 8C (3) OPTIONAL'!AD71+'Topic 8C (4) OPTIONAL'!AD71+'Topic 8C (5) OPTIONAL'!AD71</f>
        <v>0.4</v>
      </c>
      <c r="AP76" s="1279"/>
      <c r="AQ76" s="1279"/>
      <c r="AR76" s="1279"/>
      <c r="AS76" s="1279"/>
      <c r="AT76" s="1279"/>
      <c r="AU76" s="1279"/>
      <c r="AV76" s="1279"/>
      <c r="AW76" s="1279"/>
      <c r="AX76" s="1279"/>
      <c r="AY76" s="1279"/>
      <c r="AZ76" s="1279"/>
      <c r="BA76" s="1279"/>
      <c r="BB76" s="1279"/>
      <c r="BC76" s="1279"/>
    </row>
    <row r="77" spans="1:55">
      <c r="B77" s="1346"/>
      <c r="C77" s="1346"/>
      <c r="D77" s="1346"/>
      <c r="E77" s="1346"/>
      <c r="F77" s="1346"/>
      <c r="AP77" s="1279"/>
      <c r="AQ77" s="1279"/>
      <c r="AR77" s="1279"/>
      <c r="AS77" s="1279"/>
      <c r="AT77" s="1279"/>
      <c r="AU77" s="1279"/>
      <c r="AV77" s="1279"/>
      <c r="AW77" s="1279"/>
      <c r="AX77" s="1279"/>
      <c r="AY77" s="1279"/>
      <c r="AZ77" s="1279"/>
      <c r="BA77" s="1279"/>
      <c r="BB77" s="1279"/>
      <c r="BC77" s="1279"/>
    </row>
    <row r="78" spans="1:55" ht="18.75">
      <c r="B78" s="1347" t="s">
        <v>690</v>
      </c>
      <c r="C78" s="1346"/>
      <c r="D78" s="1346"/>
      <c r="E78" s="1346" t="s">
        <v>692</v>
      </c>
      <c r="F78" s="1346"/>
      <c r="AP78" s="1279"/>
      <c r="AQ78" s="1279"/>
      <c r="AR78" s="1279"/>
      <c r="AS78" s="1279"/>
      <c r="AT78" s="1279"/>
      <c r="AU78" s="1279"/>
      <c r="AV78" s="1279"/>
      <c r="AW78" s="1279"/>
      <c r="AX78" s="1279"/>
      <c r="AY78" s="1279"/>
      <c r="AZ78" s="1279"/>
      <c r="BA78" s="1279"/>
      <c r="BB78" s="1279"/>
      <c r="BC78" s="1279"/>
    </row>
    <row r="79" spans="1:55">
      <c r="B79" s="1346"/>
      <c r="C79" s="1346"/>
      <c r="D79" s="1346"/>
      <c r="E79" s="1346" t="s">
        <v>695</v>
      </c>
      <c r="F79" s="1346"/>
      <c r="AP79" s="1279"/>
      <c r="AQ79" s="1279"/>
      <c r="AR79" s="1279"/>
      <c r="AS79" s="1279"/>
      <c r="AT79" s="1279"/>
      <c r="AU79" s="1279"/>
      <c r="AV79" s="1279"/>
      <c r="AW79" s="1279"/>
      <c r="AX79" s="1279"/>
      <c r="AY79" s="1279"/>
      <c r="AZ79" s="1279"/>
      <c r="BA79" s="1279"/>
      <c r="BB79" s="1279"/>
      <c r="BC79" s="1279"/>
    </row>
    <row r="80" spans="1:55">
      <c r="B80" s="1346"/>
      <c r="C80" s="1346"/>
      <c r="D80" s="1346"/>
      <c r="E80" s="1346"/>
      <c r="F80" s="1346"/>
      <c r="AP80" s="1279"/>
      <c r="AQ80" s="1279"/>
      <c r="AR80" s="1279"/>
      <c r="AS80" s="1279"/>
      <c r="AT80" s="1279"/>
      <c r="AU80" s="1279"/>
      <c r="AV80" s="1279"/>
      <c r="AW80" s="1279"/>
      <c r="AX80" s="1279"/>
      <c r="AY80" s="1279"/>
      <c r="AZ80" s="1279"/>
      <c r="BA80" s="1279"/>
      <c r="BB80" s="1279"/>
      <c r="BC80" s="1279"/>
    </row>
    <row r="81" spans="2:55">
      <c r="E81" s="1346" t="s">
        <v>691</v>
      </c>
      <c r="F81" s="1346"/>
      <c r="G81" s="1346"/>
      <c r="H81" s="1346"/>
      <c r="I81" s="1346"/>
      <c r="J81" s="1346"/>
      <c r="K81" s="1346"/>
      <c r="L81" s="1346"/>
      <c r="M81" s="1346"/>
      <c r="N81" s="1346"/>
      <c r="O81" s="1346"/>
      <c r="P81" s="1346"/>
      <c r="Q81" s="1346"/>
      <c r="R81" s="1346"/>
      <c r="S81" s="1346"/>
      <c r="T81" s="1346"/>
      <c r="U81" s="1346"/>
      <c r="V81" s="1346"/>
      <c r="W81" s="1346"/>
      <c r="X81" s="1346"/>
      <c r="Y81" s="1346"/>
      <c r="Z81" s="1346"/>
      <c r="AA81" s="1346"/>
      <c r="AB81" s="1346"/>
      <c r="AP81" s="1279"/>
      <c r="AQ81" s="1279"/>
      <c r="AR81" s="1279"/>
      <c r="AS81" s="1279"/>
      <c r="AT81" s="1279"/>
      <c r="AU81" s="1279"/>
      <c r="AV81" s="1279"/>
      <c r="AW81" s="1279"/>
      <c r="AX81" s="1279"/>
      <c r="AY81" s="1279"/>
      <c r="AZ81" s="1279"/>
      <c r="BA81" s="1279"/>
      <c r="BB81" s="1279"/>
      <c r="BC81" s="1279"/>
    </row>
    <row r="82" spans="2:55">
      <c r="E82" s="1346"/>
      <c r="F82" s="1346"/>
      <c r="G82" s="1346" t="s">
        <v>693</v>
      </c>
      <c r="H82" s="1346"/>
      <c r="I82" s="1346"/>
      <c r="J82" s="1346"/>
      <c r="K82" s="1346"/>
      <c r="L82" s="1346"/>
      <c r="M82" s="1346"/>
      <c r="N82" s="1346"/>
      <c r="O82" s="1346"/>
      <c r="P82" s="1346"/>
      <c r="Q82" s="1346"/>
      <c r="R82" s="1346"/>
      <c r="S82" s="1346"/>
      <c r="T82" s="1346"/>
      <c r="U82" s="1346"/>
      <c r="V82" s="1346"/>
      <c r="W82" s="1346"/>
      <c r="X82" s="1346"/>
      <c r="Y82" s="1346"/>
      <c r="Z82" s="1346"/>
      <c r="AA82" s="1346"/>
      <c r="AB82" s="1346"/>
      <c r="AP82" s="1279"/>
      <c r="AQ82" s="1279"/>
      <c r="AR82" s="1279"/>
      <c r="AS82" s="1279"/>
      <c r="AT82" s="1279"/>
      <c r="AU82" s="1279"/>
      <c r="AV82" s="1279"/>
      <c r="AW82" s="1279"/>
      <c r="AX82" s="1279"/>
      <c r="AY82" s="1279"/>
      <c r="AZ82" s="1279"/>
      <c r="BA82" s="1279"/>
      <c r="BB82" s="1279"/>
      <c r="BC82" s="1279"/>
    </row>
    <row r="83" spans="2:55">
      <c r="E83" s="1346"/>
      <c r="F83" s="1346"/>
      <c r="G83" s="1346" t="s">
        <v>694</v>
      </c>
      <c r="H83" s="1346"/>
      <c r="I83" s="1346"/>
      <c r="J83" s="1346"/>
      <c r="K83" s="1346"/>
      <c r="L83" s="1346"/>
      <c r="M83" s="1346"/>
      <c r="N83" s="1346"/>
      <c r="O83" s="1346"/>
      <c r="P83" s="1346"/>
      <c r="Q83" s="1346"/>
      <c r="R83" s="1346"/>
      <c r="S83" s="1346"/>
      <c r="T83" s="1346"/>
      <c r="U83" s="1346"/>
      <c r="V83" s="1346"/>
      <c r="W83" s="1346"/>
      <c r="X83" s="1346"/>
      <c r="Y83" s="1346"/>
      <c r="Z83" s="1346"/>
      <c r="AA83" s="1346"/>
      <c r="AB83" s="1346"/>
      <c r="AP83" s="1279"/>
      <c r="AQ83" s="1279"/>
      <c r="AR83" s="1279"/>
      <c r="AS83" s="1279"/>
      <c r="AT83" s="1279"/>
      <c r="AU83" s="1279"/>
      <c r="AV83" s="1279"/>
      <c r="AW83" s="1279"/>
      <c r="AX83" s="1279"/>
      <c r="AY83" s="1279"/>
      <c r="AZ83" s="1279"/>
      <c r="BA83" s="1279"/>
      <c r="BB83" s="1279"/>
      <c r="BC83" s="1279"/>
    </row>
    <row r="84" spans="2:55" ht="15">
      <c r="E84" s="1346"/>
      <c r="F84" s="1346"/>
      <c r="G84" s="1346" t="s">
        <v>1132</v>
      </c>
      <c r="H84" s="1346"/>
      <c r="I84" s="1346"/>
      <c r="J84" s="1346"/>
      <c r="K84" s="1346"/>
      <c r="L84" s="1346"/>
      <c r="M84" s="1346"/>
      <c r="N84" s="1346"/>
      <c r="O84" s="1346"/>
      <c r="P84" s="1346"/>
      <c r="Q84" s="1346"/>
      <c r="R84" s="1346"/>
      <c r="S84" s="1346"/>
      <c r="T84" s="1346"/>
      <c r="U84" s="1346"/>
      <c r="V84" s="1346"/>
      <c r="W84" s="1346"/>
      <c r="X84" s="1346"/>
      <c r="Y84" s="1346"/>
      <c r="Z84" s="1346"/>
      <c r="AA84" s="1346"/>
      <c r="AB84" s="1346"/>
      <c r="AP84" s="1279"/>
      <c r="AQ84" s="1279"/>
      <c r="AR84" s="1279"/>
      <c r="AS84" s="1279"/>
      <c r="AT84" s="1279"/>
      <c r="AU84" s="1279"/>
      <c r="AV84" s="1279"/>
      <c r="AW84" s="1279"/>
      <c r="AX84" s="1279"/>
      <c r="AY84" s="1279"/>
      <c r="AZ84" s="1279"/>
      <c r="BA84" s="1279"/>
      <c r="BB84" s="1279"/>
      <c r="BC84" s="1279"/>
    </row>
    <row r="85" spans="2:55">
      <c r="AP85" s="1279"/>
      <c r="AQ85" s="1279"/>
      <c r="AR85" s="1279"/>
      <c r="AS85" s="1279"/>
      <c r="AT85" s="1279"/>
      <c r="AU85" s="1279"/>
      <c r="AV85" s="1279"/>
      <c r="AW85" s="1279"/>
      <c r="AX85" s="1279"/>
      <c r="AY85" s="1279"/>
      <c r="AZ85" s="1279"/>
      <c r="BA85" s="1279"/>
      <c r="BB85" s="1279"/>
      <c r="BC85" s="1279"/>
    </row>
    <row r="86" spans="2:55" ht="15.75">
      <c r="C86" s="1348" t="s">
        <v>1133</v>
      </c>
      <c r="AP86" s="1279"/>
      <c r="AQ86" s="1279"/>
      <c r="AR86" s="1279"/>
      <c r="AS86" s="1279"/>
      <c r="AT86" s="1279"/>
      <c r="AU86" s="1279"/>
      <c r="AV86" s="1279"/>
      <c r="AW86" s="1279"/>
      <c r="AX86" s="1279"/>
      <c r="AY86" s="1279"/>
      <c r="AZ86" s="1279"/>
      <c r="BA86" s="1279"/>
      <c r="BB86" s="1279"/>
      <c r="BC86" s="1279"/>
    </row>
    <row r="87" spans="2:55">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row r="96" spans="2:55">
      <c r="B96" s="1279"/>
      <c r="C96" s="1279"/>
      <c r="D96" s="1279"/>
      <c r="E96" s="1279"/>
      <c r="F96" s="1279"/>
      <c r="G96" s="1279"/>
      <c r="H96" s="1279"/>
      <c r="I96" s="1279"/>
      <c r="J96" s="1279"/>
      <c r="K96" s="1279"/>
      <c r="L96" s="1279"/>
      <c r="M96" s="1279"/>
      <c r="N96" s="1279"/>
      <c r="O96" s="1279"/>
      <c r="P96" s="1279"/>
      <c r="Q96" s="1279"/>
      <c r="R96" s="1279"/>
      <c r="S96" s="1279"/>
      <c r="T96" s="1279"/>
      <c r="U96" s="1279"/>
      <c r="V96" s="1279"/>
      <c r="W96" s="1279"/>
      <c r="X96" s="1279"/>
      <c r="Y96" s="1279"/>
      <c r="Z96" s="1279"/>
      <c r="AA96" s="1279"/>
      <c r="AB96" s="1279"/>
      <c r="AC96" s="1279"/>
      <c r="AD96" s="1279"/>
      <c r="AE96" s="1279"/>
      <c r="AP96" s="1279"/>
      <c r="AQ96" s="1279"/>
      <c r="AR96" s="1279"/>
      <c r="AS96" s="1279"/>
      <c r="AT96" s="1279"/>
      <c r="AU96" s="1279"/>
      <c r="AV96" s="1279"/>
      <c r="AW96" s="1279"/>
      <c r="AX96" s="1279"/>
      <c r="AY96" s="1279"/>
      <c r="AZ96" s="1279"/>
      <c r="BA96" s="1279"/>
      <c r="BB96" s="1279"/>
      <c r="BC96" s="1279"/>
    </row>
    <row r="97" spans="2:55">
      <c r="B97" s="1279"/>
      <c r="C97" s="1279"/>
      <c r="D97" s="1279"/>
      <c r="E97" s="1279"/>
      <c r="F97" s="1279"/>
      <c r="G97" s="1279"/>
      <c r="H97" s="1279"/>
      <c r="I97" s="1279"/>
      <c r="J97" s="1279"/>
      <c r="K97" s="1279"/>
      <c r="L97" s="1279"/>
      <c r="M97" s="1279"/>
      <c r="N97" s="1279"/>
      <c r="O97" s="1279"/>
      <c r="P97" s="1279"/>
      <c r="Q97" s="1279"/>
      <c r="R97" s="1279"/>
      <c r="S97" s="1279"/>
      <c r="T97" s="1279"/>
      <c r="U97" s="1279"/>
      <c r="V97" s="1279"/>
      <c r="W97" s="1279"/>
      <c r="X97" s="1279"/>
      <c r="Y97" s="1279"/>
      <c r="Z97" s="1279"/>
      <c r="AA97" s="1279"/>
      <c r="AB97" s="1279"/>
      <c r="AC97" s="1279"/>
      <c r="AD97" s="1279"/>
      <c r="AE97" s="1279"/>
      <c r="AP97" s="1279"/>
      <c r="AQ97" s="1279"/>
      <c r="AR97" s="1279"/>
      <c r="AS97" s="1279"/>
      <c r="AT97" s="1279"/>
      <c r="AU97" s="1279"/>
      <c r="AV97" s="1279"/>
      <c r="AW97" s="1279"/>
      <c r="AX97" s="1279"/>
      <c r="AY97" s="1279"/>
      <c r="AZ97" s="1279"/>
      <c r="BA97" s="1279"/>
      <c r="BB97" s="1279"/>
      <c r="BC97" s="1279"/>
    </row>
    <row r="98" spans="2:55">
      <c r="B98" s="1279"/>
      <c r="C98" s="1279"/>
      <c r="D98" s="1279"/>
      <c r="E98" s="1279"/>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P98" s="1279"/>
      <c r="AQ98" s="1279"/>
      <c r="AR98" s="1279"/>
      <c r="AS98" s="1279"/>
      <c r="AT98" s="1279"/>
      <c r="AU98" s="1279"/>
      <c r="AV98" s="1279"/>
      <c r="AW98" s="1279"/>
      <c r="AX98" s="1279"/>
      <c r="AY98" s="1279"/>
      <c r="AZ98" s="1279"/>
      <c r="BA98" s="1279"/>
      <c r="BB98" s="1279"/>
      <c r="BC98" s="1279"/>
    </row>
    <row r="99" spans="2:55">
      <c r="B99" s="1279"/>
      <c r="C99" s="1279"/>
      <c r="D99" s="127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P99" s="1279"/>
      <c r="AQ99" s="1279"/>
      <c r="AR99" s="1279"/>
      <c r="AS99" s="1279"/>
      <c r="AT99" s="1279"/>
      <c r="AU99" s="1279"/>
      <c r="AV99" s="1279"/>
      <c r="AW99" s="1279"/>
      <c r="AX99" s="1279"/>
      <c r="AY99" s="1279"/>
      <c r="AZ99" s="1279"/>
      <c r="BA99" s="1279"/>
      <c r="BB99" s="1279"/>
      <c r="BC99" s="1279"/>
    </row>
    <row r="100" spans="2:55">
      <c r="B100" s="1279"/>
      <c r="C100" s="1279"/>
      <c r="D100" s="1279"/>
      <c r="E100" s="1279"/>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P100" s="1279"/>
      <c r="AQ100" s="1279"/>
      <c r="AR100" s="1279"/>
      <c r="AS100" s="1279"/>
      <c r="AT100" s="1279"/>
      <c r="AU100" s="1279"/>
      <c r="AV100" s="1279"/>
      <c r="AW100" s="1279"/>
      <c r="AX100" s="1279"/>
      <c r="AY100" s="1279"/>
      <c r="AZ100" s="1279"/>
      <c r="BA100" s="1279"/>
      <c r="BB100" s="1279"/>
      <c r="BC100" s="1279"/>
    </row>
    <row r="101" spans="2:55">
      <c r="B101" s="1279"/>
      <c r="C101" s="1279"/>
      <c r="D101" s="127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P101" s="1279"/>
      <c r="AQ101" s="1279"/>
      <c r="AR101" s="1279"/>
      <c r="AS101" s="1279"/>
      <c r="AT101" s="1279"/>
      <c r="AU101" s="1279"/>
      <c r="AV101" s="1279"/>
      <c r="AW101" s="1279"/>
      <c r="AX101" s="1279"/>
      <c r="AY101" s="1279"/>
      <c r="AZ101" s="1279"/>
      <c r="BA101" s="1279"/>
      <c r="BB101" s="1279"/>
      <c r="BC101" s="1279"/>
    </row>
    <row r="102" spans="2:55">
      <c r="B102" s="1279"/>
      <c r="C102" s="1279"/>
      <c r="D102" s="1279"/>
      <c r="E102" s="1279"/>
      <c r="F102" s="1279"/>
      <c r="G102" s="1279"/>
      <c r="H102" s="1279"/>
      <c r="I102" s="1279"/>
      <c r="J102" s="1279"/>
      <c r="K102" s="1279"/>
      <c r="L102" s="1279"/>
      <c r="M102" s="1279"/>
      <c r="N102" s="1279"/>
      <c r="O102" s="1279"/>
      <c r="P102" s="1279"/>
      <c r="Q102" s="1279"/>
      <c r="R102" s="1279"/>
      <c r="S102" s="1279"/>
      <c r="T102" s="1279"/>
      <c r="U102" s="1279"/>
      <c r="V102" s="1279"/>
      <c r="W102" s="1279"/>
      <c r="X102" s="1279"/>
      <c r="Y102" s="1279"/>
      <c r="Z102" s="1279"/>
      <c r="AA102" s="1279"/>
      <c r="AB102" s="1279"/>
      <c r="AC102" s="1279"/>
      <c r="AD102" s="1279"/>
      <c r="AE102" s="1279"/>
      <c r="AP102" s="1279"/>
      <c r="AQ102" s="1279"/>
      <c r="AR102" s="1279"/>
      <c r="AS102" s="1279"/>
      <c r="AT102" s="1279"/>
      <c r="AU102" s="1279"/>
      <c r="AV102" s="1279"/>
      <c r="AW102" s="1279"/>
      <c r="AX102" s="1279"/>
      <c r="AY102" s="1279"/>
      <c r="AZ102" s="1279"/>
      <c r="BA102" s="1279"/>
      <c r="BB102" s="1279"/>
      <c r="BC102" s="1279"/>
    </row>
    <row r="103" spans="2:55">
      <c r="B103" s="1279"/>
      <c r="C103" s="1279"/>
      <c r="D103" s="1279"/>
      <c r="E103" s="1279"/>
      <c r="F103" s="1279"/>
      <c r="G103" s="1279"/>
      <c r="H103" s="1279"/>
      <c r="I103" s="1279"/>
      <c r="J103" s="1279"/>
      <c r="K103" s="1279"/>
      <c r="L103" s="1279"/>
      <c r="M103" s="1279"/>
      <c r="N103" s="1279"/>
      <c r="O103" s="1279"/>
      <c r="P103" s="1279"/>
      <c r="Q103" s="1279"/>
      <c r="R103" s="1279"/>
      <c r="S103" s="1279"/>
      <c r="T103" s="1279"/>
      <c r="U103" s="1279"/>
      <c r="V103" s="1279"/>
      <c r="W103" s="1279"/>
      <c r="X103" s="1279"/>
      <c r="Y103" s="1279"/>
      <c r="Z103" s="1279"/>
      <c r="AA103" s="1279"/>
      <c r="AB103" s="1279"/>
      <c r="AC103" s="1279"/>
      <c r="AD103" s="1279"/>
      <c r="AE103" s="1279"/>
      <c r="AP103" s="1279"/>
      <c r="AQ103" s="1279"/>
      <c r="AR103" s="1279"/>
      <c r="AS103" s="1279"/>
      <c r="AT103" s="1279"/>
      <c r="AU103" s="1279"/>
      <c r="AV103" s="1279"/>
      <c r="AW103" s="1279"/>
      <c r="AX103" s="1279"/>
      <c r="AY103" s="1279"/>
      <c r="AZ103" s="1279"/>
      <c r="BA103" s="1279"/>
      <c r="BB103" s="1279"/>
      <c r="BC103" s="1279"/>
    </row>
    <row r="104" spans="2:55">
      <c r="B104" s="1279"/>
      <c r="C104" s="1279"/>
      <c r="D104" s="1279"/>
      <c r="E104" s="1279"/>
      <c r="F104" s="1279"/>
      <c r="G104" s="1279"/>
      <c r="H104" s="1279"/>
      <c r="I104" s="1279"/>
      <c r="J104" s="1279"/>
      <c r="K104" s="1279"/>
      <c r="L104" s="1279"/>
      <c r="M104" s="1279"/>
      <c r="N104" s="1279"/>
      <c r="O104" s="1279"/>
      <c r="P104" s="1279"/>
      <c r="Q104" s="1279"/>
      <c r="R104" s="1279"/>
      <c r="S104" s="1279"/>
      <c r="T104" s="1279"/>
      <c r="U104" s="1279"/>
      <c r="V104" s="1279"/>
      <c r="W104" s="1279"/>
      <c r="X104" s="1279"/>
      <c r="Y104" s="1279"/>
      <c r="Z104" s="1279"/>
      <c r="AA104" s="1279"/>
      <c r="AB104" s="1279"/>
      <c r="AC104" s="1279"/>
      <c r="AD104" s="1279"/>
      <c r="AE104" s="1279"/>
      <c r="AP104" s="1279"/>
      <c r="AQ104" s="1279"/>
      <c r="AR104" s="1279"/>
      <c r="AS104" s="1279"/>
      <c r="AT104" s="1279"/>
      <c r="AU104" s="1279"/>
      <c r="AV104" s="1279"/>
      <c r="AW104" s="1279"/>
      <c r="AX104" s="1279"/>
      <c r="AY104" s="1279"/>
      <c r="AZ104" s="1279"/>
      <c r="BA104" s="1279"/>
      <c r="BB104" s="1279"/>
      <c r="BC104" s="1279"/>
    </row>
    <row r="105" spans="2:55">
      <c r="B105" s="1279"/>
      <c r="C105" s="1279"/>
      <c r="D105" s="1279"/>
      <c r="E105" s="1279"/>
      <c r="F105" s="1279"/>
      <c r="G105" s="1279"/>
      <c r="H105" s="1279"/>
      <c r="I105" s="1279"/>
      <c r="J105" s="1279"/>
      <c r="K105" s="1279"/>
      <c r="L105" s="1279"/>
      <c r="M105" s="1279"/>
      <c r="N105" s="1279"/>
      <c r="O105" s="1279"/>
      <c r="P105" s="1279"/>
      <c r="Q105" s="1279"/>
      <c r="R105" s="1279"/>
      <c r="S105" s="1279"/>
      <c r="T105" s="1279"/>
      <c r="U105" s="1279"/>
      <c r="V105" s="1279"/>
      <c r="W105" s="1279"/>
      <c r="X105" s="1279"/>
      <c r="Y105" s="1279"/>
      <c r="Z105" s="1279"/>
      <c r="AA105" s="1279"/>
      <c r="AB105" s="1279"/>
      <c r="AC105" s="1279"/>
      <c r="AD105" s="1279"/>
      <c r="AE105" s="1279"/>
      <c r="AP105" s="1279"/>
      <c r="AQ105" s="1279"/>
      <c r="AR105" s="1279"/>
      <c r="AS105" s="1279"/>
      <c r="AT105" s="1279"/>
      <c r="AU105" s="1279"/>
      <c r="AV105" s="1279"/>
      <c r="AW105" s="1279"/>
      <c r="AX105" s="1279"/>
      <c r="AY105" s="1279"/>
      <c r="AZ105" s="1279"/>
      <c r="BA105" s="1279"/>
      <c r="BB105" s="1279"/>
      <c r="BC105" s="1279"/>
    </row>
    <row r="106" spans="2:55">
      <c r="B106" s="1279"/>
      <c r="C106" s="1279"/>
      <c r="D106" s="1279"/>
      <c r="E106" s="1279"/>
      <c r="F106" s="1279"/>
      <c r="G106" s="1279"/>
      <c r="H106" s="1279"/>
      <c r="I106" s="1279"/>
      <c r="J106" s="1279"/>
      <c r="K106" s="1279"/>
      <c r="L106" s="1279"/>
      <c r="M106" s="1279"/>
      <c r="N106" s="1279"/>
      <c r="O106" s="1279"/>
      <c r="P106" s="1279"/>
      <c r="Q106" s="1279"/>
      <c r="R106" s="1279"/>
      <c r="S106" s="1279"/>
      <c r="T106" s="1279"/>
      <c r="U106" s="1279"/>
      <c r="V106" s="1279"/>
      <c r="W106" s="1279"/>
      <c r="X106" s="1279"/>
      <c r="Y106" s="1279"/>
      <c r="Z106" s="1279"/>
      <c r="AA106" s="1279"/>
      <c r="AB106" s="1279"/>
      <c r="AC106" s="1279"/>
      <c r="AD106" s="1279"/>
      <c r="AE106" s="1279"/>
      <c r="AP106" s="1279"/>
      <c r="AQ106" s="1279"/>
      <c r="AR106" s="1279"/>
      <c r="AS106" s="1279"/>
      <c r="AT106" s="1279"/>
      <c r="AU106" s="1279"/>
      <c r="AV106" s="1279"/>
      <c r="AW106" s="1279"/>
      <c r="AX106" s="1279"/>
      <c r="AY106" s="1279"/>
      <c r="AZ106" s="1279"/>
      <c r="BA106" s="1279"/>
      <c r="BB106" s="1279"/>
      <c r="BC106" s="1279"/>
    </row>
    <row r="107" spans="2:55">
      <c r="B107" s="1279"/>
      <c r="C107" s="1279"/>
      <c r="D107" s="1279"/>
      <c r="E107" s="1279"/>
      <c r="F107" s="1279"/>
      <c r="G107" s="1279"/>
      <c r="H107" s="1279"/>
      <c r="I107" s="1279"/>
      <c r="J107" s="1279"/>
      <c r="K107" s="1279"/>
      <c r="L107" s="1279"/>
      <c r="M107" s="1279"/>
      <c r="N107" s="1279"/>
      <c r="O107" s="1279"/>
      <c r="P107" s="1279"/>
      <c r="Q107" s="1279"/>
      <c r="R107" s="1279"/>
      <c r="S107" s="1279"/>
      <c r="T107" s="1279"/>
      <c r="U107" s="1279"/>
      <c r="V107" s="1279"/>
      <c r="W107" s="1279"/>
      <c r="X107" s="1279"/>
      <c r="Y107" s="1279"/>
      <c r="Z107" s="1279"/>
      <c r="AA107" s="1279"/>
      <c r="AB107" s="1279"/>
      <c r="AC107" s="1279"/>
      <c r="AD107" s="1279"/>
      <c r="AE107" s="1279"/>
      <c r="AP107" s="1279"/>
      <c r="AQ107" s="1279"/>
      <c r="AR107" s="1279"/>
      <c r="AS107" s="1279"/>
      <c r="AT107" s="1279"/>
      <c r="AU107" s="1279"/>
      <c r="AV107" s="1279"/>
      <c r="AW107" s="1279"/>
      <c r="AX107" s="1279"/>
      <c r="AY107" s="1279"/>
      <c r="AZ107" s="1279"/>
      <c r="BA107" s="1279"/>
      <c r="BB107" s="1279"/>
      <c r="BC107" s="1279"/>
    </row>
    <row r="108" spans="2:55">
      <c r="B108" s="1279"/>
      <c r="C108" s="1279"/>
      <c r="D108" s="1279"/>
      <c r="E108" s="1279"/>
      <c r="F108" s="1279"/>
      <c r="G108" s="1279"/>
      <c r="H108" s="1279"/>
      <c r="I108" s="1279"/>
      <c r="J108" s="1279"/>
      <c r="K108" s="1279"/>
      <c r="L108" s="1279"/>
      <c r="M108" s="1279"/>
      <c r="N108" s="1279"/>
      <c r="O108" s="1279"/>
      <c r="P108" s="1279"/>
      <c r="Q108" s="1279"/>
      <c r="R108" s="1279"/>
      <c r="S108" s="1279"/>
      <c r="T108" s="1279"/>
      <c r="U108" s="1279"/>
      <c r="V108" s="1279"/>
      <c r="W108" s="1279"/>
      <c r="X108" s="1279"/>
      <c r="Y108" s="1279"/>
      <c r="Z108" s="1279"/>
      <c r="AA108" s="1279"/>
      <c r="AB108" s="1279"/>
      <c r="AC108" s="1279"/>
      <c r="AD108" s="1279"/>
      <c r="AE108" s="1279"/>
      <c r="AP108" s="1279"/>
      <c r="AQ108" s="1279"/>
      <c r="AR108" s="1279"/>
      <c r="AS108" s="1279"/>
      <c r="AT108" s="1279"/>
      <c r="AU108" s="1279"/>
      <c r="AV108" s="1279"/>
      <c r="AW108" s="1279"/>
      <c r="AX108" s="1279"/>
      <c r="AY108" s="1279"/>
      <c r="AZ108" s="1279"/>
      <c r="BA108" s="1279"/>
      <c r="BB108" s="1279"/>
      <c r="BC108" s="1279"/>
    </row>
    <row r="109" spans="2:55">
      <c r="B109" s="1279"/>
      <c r="C109" s="1279"/>
      <c r="D109" s="1279"/>
      <c r="E109" s="1279"/>
      <c r="F109" s="1279"/>
      <c r="G109" s="1279"/>
      <c r="H109" s="1279"/>
      <c r="I109" s="1279"/>
      <c r="J109" s="1279"/>
      <c r="K109" s="1279"/>
      <c r="L109" s="1279"/>
      <c r="M109" s="1279"/>
      <c r="N109" s="1279"/>
      <c r="O109" s="1279"/>
      <c r="P109" s="1279"/>
      <c r="Q109" s="1279"/>
      <c r="R109" s="1279"/>
      <c r="S109" s="1279"/>
      <c r="T109" s="1279"/>
      <c r="U109" s="1279"/>
      <c r="V109" s="1279"/>
      <c r="W109" s="1279"/>
      <c r="X109" s="1279"/>
      <c r="Y109" s="1279"/>
      <c r="Z109" s="1279"/>
      <c r="AA109" s="1279"/>
      <c r="AB109" s="1279"/>
      <c r="AC109" s="1279"/>
      <c r="AD109" s="1279"/>
      <c r="AE109" s="1279"/>
      <c r="AP109" s="1279"/>
      <c r="AQ109" s="1279"/>
      <c r="AR109" s="1279"/>
      <c r="AS109" s="1279"/>
      <c r="AT109" s="1279"/>
      <c r="AU109" s="1279"/>
      <c r="AV109" s="1279"/>
      <c r="AW109" s="1279"/>
      <c r="AX109" s="1279"/>
      <c r="AY109" s="1279"/>
      <c r="AZ109" s="1279"/>
      <c r="BA109" s="1279"/>
      <c r="BB109" s="1279"/>
      <c r="BC109" s="1279"/>
    </row>
    <row r="110" spans="2:55">
      <c r="B110" s="1279"/>
      <c r="C110" s="1279"/>
      <c r="D110" s="1279"/>
      <c r="E110" s="1279"/>
      <c r="F110" s="1279"/>
      <c r="G110" s="1279"/>
      <c r="H110" s="1279"/>
      <c r="I110" s="1279"/>
      <c r="J110" s="1279"/>
      <c r="K110" s="1279"/>
      <c r="L110" s="1279"/>
      <c r="M110" s="1279"/>
      <c r="N110" s="1279"/>
      <c r="O110" s="1279"/>
      <c r="P110" s="1279"/>
      <c r="Q110" s="1279"/>
      <c r="R110" s="1279"/>
      <c r="S110" s="1279"/>
      <c r="T110" s="1279"/>
      <c r="U110" s="1279"/>
      <c r="V110" s="1279"/>
      <c r="W110" s="1279"/>
      <c r="X110" s="1279"/>
      <c r="Y110" s="1279"/>
      <c r="Z110" s="1279"/>
      <c r="AA110" s="1279"/>
      <c r="AB110" s="1279"/>
      <c r="AC110" s="1279"/>
      <c r="AD110" s="1279"/>
      <c r="AE110" s="1279"/>
      <c r="AP110" s="1279"/>
      <c r="AQ110" s="1279"/>
      <c r="AR110" s="1279"/>
      <c r="AS110" s="1279"/>
      <c r="AT110" s="1279"/>
      <c r="AU110" s="1279"/>
      <c r="AV110" s="1279"/>
      <c r="AW110" s="1279"/>
      <c r="AX110" s="1279"/>
      <c r="AY110" s="1279"/>
      <c r="AZ110" s="1279"/>
      <c r="BA110" s="1279"/>
      <c r="BB110" s="1279"/>
      <c r="BC110" s="1279"/>
    </row>
    <row r="111" spans="2:55">
      <c r="B111" s="1279"/>
      <c r="C111" s="1279"/>
      <c r="D111" s="1279"/>
      <c r="E111" s="1279"/>
      <c r="F111" s="1279"/>
      <c r="G111" s="1279"/>
      <c r="H111" s="1279"/>
      <c r="I111" s="1279"/>
      <c r="J111" s="1279"/>
      <c r="K111" s="1279"/>
      <c r="L111" s="1279"/>
      <c r="M111" s="1279"/>
      <c r="N111" s="1279"/>
      <c r="O111" s="1279"/>
      <c r="P111" s="1279"/>
      <c r="Q111" s="1279"/>
      <c r="R111" s="1279"/>
      <c r="S111" s="1279"/>
      <c r="T111" s="1279"/>
      <c r="U111" s="1279"/>
      <c r="V111" s="1279"/>
      <c r="W111" s="1279"/>
      <c r="X111" s="1279"/>
      <c r="Y111" s="1279"/>
      <c r="Z111" s="1279"/>
      <c r="AA111" s="1279"/>
      <c r="AB111" s="1279"/>
      <c r="AC111" s="1279"/>
      <c r="AD111" s="1279"/>
      <c r="AE111" s="1279"/>
      <c r="AP111" s="1279"/>
      <c r="AQ111" s="1279"/>
      <c r="AR111" s="1279"/>
      <c r="AS111" s="1279"/>
      <c r="AT111" s="1279"/>
      <c r="AU111" s="1279"/>
      <c r="AV111" s="1279"/>
      <c r="AW111" s="1279"/>
      <c r="AX111" s="1279"/>
      <c r="AY111" s="1279"/>
      <c r="AZ111" s="1279"/>
      <c r="BA111" s="1279"/>
      <c r="BB111" s="1279"/>
      <c r="BC111" s="1279"/>
    </row>
    <row r="112" spans="2:55">
      <c r="B112" s="1279"/>
      <c r="C112" s="1279"/>
      <c r="D112" s="1279"/>
      <c r="E112" s="1279"/>
      <c r="F112" s="1279"/>
      <c r="G112" s="1279"/>
      <c r="H112" s="1279"/>
      <c r="I112" s="1279"/>
      <c r="J112" s="1279"/>
      <c r="K112" s="1279"/>
      <c r="L112" s="1279"/>
      <c r="M112" s="1279"/>
      <c r="N112" s="1279"/>
      <c r="O112" s="1279"/>
      <c r="P112" s="1279"/>
      <c r="Q112" s="1279"/>
      <c r="R112" s="1279"/>
      <c r="S112" s="1279"/>
      <c r="T112" s="1279"/>
      <c r="U112" s="1279"/>
      <c r="V112" s="1279"/>
      <c r="W112" s="1279"/>
      <c r="X112" s="1279"/>
      <c r="Y112" s="1279"/>
      <c r="Z112" s="1279"/>
      <c r="AA112" s="1279"/>
      <c r="AB112" s="1279"/>
      <c r="AC112" s="1279"/>
      <c r="AD112" s="1279"/>
      <c r="AE112" s="1279"/>
      <c r="AP112" s="1279"/>
      <c r="AQ112" s="1279"/>
      <c r="AR112" s="1279"/>
      <c r="AS112" s="1279"/>
      <c r="AT112" s="1279"/>
      <c r="AU112" s="1279"/>
      <c r="AV112" s="1279"/>
      <c r="AW112" s="1279"/>
      <c r="AX112" s="1279"/>
      <c r="AY112" s="1279"/>
      <c r="AZ112" s="1279"/>
      <c r="BA112" s="1279"/>
      <c r="BB112" s="1279"/>
      <c r="BC112" s="1279"/>
    </row>
    <row r="113" spans="2:55">
      <c r="B113" s="1279"/>
      <c r="C113" s="1279"/>
      <c r="D113" s="1279"/>
      <c r="E113" s="1279"/>
      <c r="F113" s="1279"/>
      <c r="G113" s="1279"/>
      <c r="H113" s="1279"/>
      <c r="I113" s="1279"/>
      <c r="J113" s="1279"/>
      <c r="K113" s="1279"/>
      <c r="L113" s="1279"/>
      <c r="M113" s="1279"/>
      <c r="N113" s="1279"/>
      <c r="O113" s="1279"/>
      <c r="P113" s="1279"/>
      <c r="Q113" s="1279"/>
      <c r="R113" s="1279"/>
      <c r="S113" s="1279"/>
      <c r="T113" s="1279"/>
      <c r="U113" s="1279"/>
      <c r="V113" s="1279"/>
      <c r="W113" s="1279"/>
      <c r="X113" s="1279"/>
      <c r="Y113" s="1279"/>
      <c r="Z113" s="1279"/>
      <c r="AA113" s="1279"/>
      <c r="AB113" s="1279"/>
      <c r="AC113" s="1279"/>
      <c r="AD113" s="1279"/>
      <c r="AE113" s="1279"/>
      <c r="AP113" s="1279"/>
      <c r="AQ113" s="1279"/>
      <c r="AR113" s="1279"/>
      <c r="AS113" s="1279"/>
      <c r="AT113" s="1279"/>
      <c r="AU113" s="1279"/>
      <c r="AV113" s="1279"/>
      <c r="AW113" s="1279"/>
      <c r="AX113" s="1279"/>
      <c r="AY113" s="1279"/>
      <c r="AZ113" s="1279"/>
      <c r="BA113" s="1279"/>
      <c r="BB113" s="1279"/>
      <c r="BC113" s="1279"/>
    </row>
    <row r="114" spans="2:55">
      <c r="B114" s="1279"/>
      <c r="C114" s="1279"/>
      <c r="D114" s="1279"/>
      <c r="E114" s="1279"/>
      <c r="F114" s="1279"/>
      <c r="G114" s="1279"/>
      <c r="H114" s="1279"/>
      <c r="I114" s="1279"/>
      <c r="J114" s="1279"/>
      <c r="K114" s="1279"/>
      <c r="L114" s="1279"/>
      <c r="M114" s="1279"/>
      <c r="N114" s="1279"/>
      <c r="O114" s="1279"/>
      <c r="P114" s="1279"/>
      <c r="Q114" s="1279"/>
      <c r="R114" s="1279"/>
      <c r="S114" s="1279"/>
      <c r="T114" s="1279"/>
      <c r="U114" s="1279"/>
      <c r="V114" s="1279"/>
      <c r="W114" s="1279"/>
      <c r="X114" s="1279"/>
      <c r="Y114" s="1279"/>
      <c r="Z114" s="1279"/>
      <c r="AA114" s="1279"/>
      <c r="AB114" s="1279"/>
      <c r="AC114" s="1279"/>
      <c r="AD114" s="1279"/>
      <c r="AE114" s="1279"/>
      <c r="AP114" s="1279"/>
      <c r="AQ114" s="1279"/>
      <c r="AR114" s="1279"/>
      <c r="AS114" s="1279"/>
      <c r="AT114" s="1279"/>
      <c r="AU114" s="1279"/>
      <c r="AV114" s="1279"/>
      <c r="AW114" s="1279"/>
      <c r="AX114" s="1279"/>
      <c r="AY114" s="1279"/>
      <c r="AZ114" s="1279"/>
      <c r="BA114" s="1279"/>
      <c r="BB114" s="1279"/>
      <c r="BC114" s="1279"/>
    </row>
    <row r="115" spans="2:55">
      <c r="B115" s="1279"/>
      <c r="C115" s="1279"/>
      <c r="D115" s="1279"/>
      <c r="E115" s="1279"/>
      <c r="F115" s="1279"/>
      <c r="G115" s="1279"/>
      <c r="H115" s="1279"/>
      <c r="I115" s="1279"/>
      <c r="J115" s="1279"/>
      <c r="K115" s="1279"/>
      <c r="L115" s="1279"/>
      <c r="M115" s="1279"/>
      <c r="N115" s="1279"/>
      <c r="O115" s="1279"/>
      <c r="P115" s="1279"/>
      <c r="Q115" s="1279"/>
      <c r="R115" s="1279"/>
      <c r="S115" s="1279"/>
      <c r="T115" s="1279"/>
      <c r="U115" s="1279"/>
      <c r="V115" s="1279"/>
      <c r="W115" s="1279"/>
      <c r="X115" s="1279"/>
      <c r="Y115" s="1279"/>
      <c r="Z115" s="1279"/>
      <c r="AA115" s="1279"/>
      <c r="AB115" s="1279"/>
      <c r="AC115" s="1279"/>
      <c r="AD115" s="1279"/>
      <c r="AE115" s="1279"/>
      <c r="AP115" s="1279"/>
      <c r="AQ115" s="1279"/>
      <c r="AR115" s="1279"/>
      <c r="AS115" s="1279"/>
      <c r="AT115" s="1279"/>
      <c r="AU115" s="1279"/>
      <c r="AV115" s="1279"/>
      <c r="AW115" s="1279"/>
      <c r="AX115" s="1279"/>
      <c r="AY115" s="1279"/>
      <c r="AZ115" s="1279"/>
      <c r="BA115" s="1279"/>
      <c r="BB115" s="1279"/>
      <c r="BC115" s="1279"/>
    </row>
    <row r="116" spans="2:55">
      <c r="B116" s="1279"/>
      <c r="C116" s="1279"/>
      <c r="D116" s="1279"/>
      <c r="E116" s="1279"/>
      <c r="F116" s="1279"/>
      <c r="G116" s="1279"/>
      <c r="H116" s="1279"/>
      <c r="I116" s="1279"/>
      <c r="J116" s="1279"/>
      <c r="K116" s="1279"/>
      <c r="L116" s="1279"/>
      <c r="M116" s="1279"/>
      <c r="N116" s="1279"/>
      <c r="O116" s="1279"/>
      <c r="P116" s="1279"/>
      <c r="Q116" s="1279"/>
      <c r="R116" s="1279"/>
      <c r="S116" s="1279"/>
      <c r="T116" s="1279"/>
      <c r="U116" s="1279"/>
      <c r="V116" s="1279"/>
      <c r="W116" s="1279"/>
      <c r="X116" s="1279"/>
      <c r="Y116" s="1279"/>
      <c r="Z116" s="1279"/>
      <c r="AA116" s="1279"/>
      <c r="AB116" s="1279"/>
      <c r="AC116" s="1279"/>
      <c r="AD116" s="1279"/>
      <c r="AE116" s="1279"/>
      <c r="AP116" s="1279"/>
      <c r="AQ116" s="1279"/>
      <c r="AR116" s="1279"/>
      <c r="AS116" s="1279"/>
      <c r="AT116" s="1279"/>
      <c r="AU116" s="1279"/>
      <c r="AV116" s="1279"/>
      <c r="AW116" s="1279"/>
      <c r="AX116" s="1279"/>
      <c r="AY116" s="1279"/>
      <c r="AZ116" s="1279"/>
      <c r="BA116" s="1279"/>
      <c r="BB116" s="1279"/>
      <c r="BC116" s="1279"/>
    </row>
    <row r="117" spans="2:55">
      <c r="B117" s="1279"/>
      <c r="C117" s="1279"/>
      <c r="D117" s="1279"/>
      <c r="E117" s="1279"/>
      <c r="F117" s="1279"/>
      <c r="G117" s="1279"/>
      <c r="H117" s="1279"/>
      <c r="I117" s="1279"/>
      <c r="J117" s="1279"/>
      <c r="K117" s="1279"/>
      <c r="L117" s="1279"/>
      <c r="M117" s="1279"/>
      <c r="N117" s="1279"/>
      <c r="O117" s="1279"/>
      <c r="P117" s="1279"/>
      <c r="Q117" s="1279"/>
      <c r="R117" s="1279"/>
      <c r="S117" s="1279"/>
      <c r="T117" s="1279"/>
      <c r="U117" s="1279"/>
      <c r="V117" s="1279"/>
      <c r="W117" s="1279"/>
      <c r="X117" s="1279"/>
      <c r="Y117" s="1279"/>
      <c r="Z117" s="1279"/>
      <c r="AA117" s="1279"/>
      <c r="AB117" s="1279"/>
      <c r="AC117" s="1279"/>
      <c r="AD117" s="1279"/>
      <c r="AE117" s="1279"/>
      <c r="AP117" s="1279"/>
      <c r="AQ117" s="1279"/>
      <c r="AR117" s="1279"/>
      <c r="AS117" s="1279"/>
      <c r="AT117" s="1279"/>
      <c r="AU117" s="1279"/>
      <c r="AV117" s="1279"/>
      <c r="AW117" s="1279"/>
      <c r="AX117" s="1279"/>
      <c r="AY117" s="1279"/>
      <c r="AZ117" s="1279"/>
      <c r="BA117" s="1279"/>
      <c r="BB117" s="1279"/>
      <c r="BC117" s="1279"/>
    </row>
    <row r="118" spans="2:55">
      <c r="B118" s="1279"/>
      <c r="C118" s="1279"/>
      <c r="D118" s="1279"/>
      <c r="E118" s="1279"/>
      <c r="F118" s="1279"/>
      <c r="G118" s="1279"/>
      <c r="H118" s="1279"/>
      <c r="I118" s="1279"/>
      <c r="J118" s="1279"/>
      <c r="K118" s="1279"/>
      <c r="L118" s="1279"/>
      <c r="M118" s="1279"/>
      <c r="N118" s="1279"/>
      <c r="O118" s="1279"/>
      <c r="P118" s="1279"/>
      <c r="Q118" s="1279"/>
      <c r="R118" s="1279"/>
      <c r="S118" s="1279"/>
      <c r="T118" s="1279"/>
      <c r="U118" s="1279"/>
      <c r="V118" s="1279"/>
      <c r="W118" s="1279"/>
      <c r="X118" s="1279"/>
      <c r="Y118" s="1279"/>
      <c r="Z118" s="1279"/>
      <c r="AA118" s="1279"/>
      <c r="AB118" s="1279"/>
      <c r="AC118" s="1279"/>
      <c r="AD118" s="1279"/>
      <c r="AE118" s="1279"/>
      <c r="AP118" s="1279"/>
      <c r="AQ118" s="1279"/>
      <c r="AR118" s="1279"/>
      <c r="AS118" s="1279"/>
      <c r="AT118" s="1279"/>
      <c r="AU118" s="1279"/>
      <c r="AV118" s="1279"/>
      <c r="AW118" s="1279"/>
      <c r="AX118" s="1279"/>
      <c r="AY118" s="1279"/>
      <c r="AZ118" s="1279"/>
      <c r="BA118" s="1279"/>
      <c r="BB118" s="1279"/>
      <c r="BC118" s="1279"/>
    </row>
    <row r="119" spans="2:55">
      <c r="B119" s="1279"/>
      <c r="C119" s="1279"/>
      <c r="D119" s="1279"/>
      <c r="E119" s="1279"/>
      <c r="F119" s="1279"/>
      <c r="G119" s="1279"/>
      <c r="H119" s="1279"/>
      <c r="I119" s="1279"/>
      <c r="J119" s="1279"/>
      <c r="K119" s="1279"/>
      <c r="L119" s="1279"/>
      <c r="M119" s="1279"/>
      <c r="N119" s="1279"/>
      <c r="O119" s="1279"/>
      <c r="P119" s="1279"/>
      <c r="Q119" s="1279"/>
      <c r="R119" s="1279"/>
      <c r="S119" s="1279"/>
      <c r="T119" s="1279"/>
      <c r="U119" s="1279"/>
      <c r="V119" s="1279"/>
      <c r="W119" s="1279"/>
      <c r="X119" s="1279"/>
      <c r="Y119" s="1279"/>
      <c r="Z119" s="1279"/>
      <c r="AA119" s="1279"/>
      <c r="AB119" s="1279"/>
      <c r="AC119" s="1279"/>
      <c r="AD119" s="1279"/>
      <c r="AE119" s="1279"/>
      <c r="AP119" s="1279"/>
      <c r="AQ119" s="1279"/>
      <c r="AR119" s="1279"/>
      <c r="AS119" s="1279"/>
      <c r="AT119" s="1279"/>
      <c r="AU119" s="1279"/>
      <c r="AV119" s="1279"/>
      <c r="AW119" s="1279"/>
      <c r="AX119" s="1279"/>
      <c r="AY119" s="1279"/>
      <c r="AZ119" s="1279"/>
      <c r="BA119" s="1279"/>
      <c r="BB119" s="1279"/>
      <c r="BC119" s="1279"/>
    </row>
    <row r="120" spans="2:55">
      <c r="B120" s="1279"/>
      <c r="C120" s="1279"/>
      <c r="D120" s="1279"/>
      <c r="E120" s="1279"/>
      <c r="F120" s="1279"/>
      <c r="G120" s="1279"/>
      <c r="H120" s="1279"/>
      <c r="I120" s="1279"/>
      <c r="J120" s="1279"/>
      <c r="K120" s="1279"/>
      <c r="L120" s="1279"/>
      <c r="M120" s="1279"/>
      <c r="N120" s="1279"/>
      <c r="O120" s="1279"/>
      <c r="P120" s="1279"/>
      <c r="Q120" s="1279"/>
      <c r="R120" s="1279"/>
      <c r="S120" s="1279"/>
      <c r="T120" s="1279"/>
      <c r="U120" s="1279"/>
      <c r="V120" s="1279"/>
      <c r="W120" s="1279"/>
      <c r="X120" s="1279"/>
      <c r="Y120" s="1279"/>
      <c r="Z120" s="1279"/>
      <c r="AA120" s="1279"/>
      <c r="AB120" s="1279"/>
      <c r="AC120" s="1279"/>
      <c r="AD120" s="1279"/>
      <c r="AE120" s="1279"/>
      <c r="AP120" s="1279"/>
      <c r="AQ120" s="1279"/>
      <c r="AR120" s="1279"/>
      <c r="AS120" s="1279"/>
      <c r="AT120" s="1279"/>
      <c r="AU120" s="1279"/>
      <c r="AV120" s="1279"/>
      <c r="AW120" s="1279"/>
      <c r="AX120" s="1279"/>
      <c r="AY120" s="1279"/>
      <c r="AZ120" s="1279"/>
      <c r="BA120" s="1279"/>
      <c r="BB120" s="1279"/>
      <c r="BC120" s="1279"/>
    </row>
    <row r="121" spans="2:55">
      <c r="B121" s="1279"/>
      <c r="C121" s="1279"/>
      <c r="D121" s="1279"/>
      <c r="E121" s="1279"/>
      <c r="F121" s="1279"/>
      <c r="G121" s="1279"/>
      <c r="H121" s="1279"/>
      <c r="I121" s="1279"/>
      <c r="J121" s="1279"/>
      <c r="K121" s="1279"/>
      <c r="L121" s="1279"/>
      <c r="M121" s="1279"/>
      <c r="N121" s="1279"/>
      <c r="O121" s="1279"/>
      <c r="P121" s="1279"/>
      <c r="Q121" s="1279"/>
      <c r="R121" s="1279"/>
      <c r="S121" s="1279"/>
      <c r="T121" s="1279"/>
      <c r="U121" s="1279"/>
      <c r="V121" s="1279"/>
      <c r="W121" s="1279"/>
      <c r="X121" s="1279"/>
      <c r="Y121" s="1279"/>
      <c r="Z121" s="1279"/>
      <c r="AA121" s="1279"/>
      <c r="AB121" s="1279"/>
      <c r="AC121" s="1279"/>
      <c r="AD121" s="1279"/>
      <c r="AE121" s="1279"/>
      <c r="AP121" s="1279"/>
      <c r="AQ121" s="1279"/>
      <c r="AR121" s="1279"/>
      <c r="AS121" s="1279"/>
      <c r="AT121" s="1279"/>
      <c r="AU121" s="1279"/>
      <c r="AV121" s="1279"/>
      <c r="AW121" s="1279"/>
      <c r="AX121" s="1279"/>
      <c r="AY121" s="1279"/>
      <c r="AZ121" s="1279"/>
      <c r="BA121" s="1279"/>
      <c r="BB121" s="1279"/>
      <c r="BC121" s="1279"/>
    </row>
    <row r="122" spans="2:55">
      <c r="B122" s="1279"/>
      <c r="C122" s="1279"/>
      <c r="D122" s="1279"/>
      <c r="E122" s="1279"/>
      <c r="F122" s="1279"/>
      <c r="G122" s="1279"/>
      <c r="H122" s="1279"/>
      <c r="I122" s="1279"/>
      <c r="J122" s="1279"/>
      <c r="K122" s="1279"/>
      <c r="L122" s="1279"/>
      <c r="M122" s="1279"/>
      <c r="N122" s="1279"/>
      <c r="O122" s="1279"/>
      <c r="P122" s="1279"/>
      <c r="Q122" s="1279"/>
      <c r="R122" s="1279"/>
      <c r="S122" s="1279"/>
      <c r="T122" s="1279"/>
      <c r="U122" s="1279"/>
      <c r="V122" s="1279"/>
      <c r="W122" s="1279"/>
      <c r="X122" s="1279"/>
      <c r="Y122" s="1279"/>
      <c r="Z122" s="1279"/>
      <c r="AA122" s="1279"/>
      <c r="AB122" s="1279"/>
      <c r="AC122" s="1279"/>
      <c r="AD122" s="1279"/>
      <c r="AE122" s="1279"/>
      <c r="AP122" s="1279"/>
      <c r="AQ122" s="1279"/>
      <c r="AR122" s="1279"/>
      <c r="AS122" s="1279"/>
      <c r="AT122" s="1279"/>
      <c r="AU122" s="1279"/>
      <c r="AV122" s="1279"/>
      <c r="AW122" s="1279"/>
      <c r="AX122" s="1279"/>
      <c r="AY122" s="1279"/>
      <c r="AZ122" s="1279"/>
      <c r="BA122" s="1279"/>
      <c r="BB122" s="1279"/>
      <c r="BC122" s="1279"/>
    </row>
    <row r="123" spans="2:55">
      <c r="B123" s="1279"/>
      <c r="C123" s="1279"/>
      <c r="D123" s="1279"/>
      <c r="E123" s="1279"/>
      <c r="F123" s="1279"/>
      <c r="G123" s="1279"/>
      <c r="H123" s="1279"/>
      <c r="I123" s="1279"/>
      <c r="J123" s="1279"/>
      <c r="K123" s="1279"/>
      <c r="L123" s="1279"/>
      <c r="M123" s="1279"/>
      <c r="N123" s="1279"/>
      <c r="O123" s="1279"/>
      <c r="P123" s="1279"/>
      <c r="Q123" s="1279"/>
      <c r="R123" s="1279"/>
      <c r="S123" s="1279"/>
      <c r="T123" s="1279"/>
      <c r="U123" s="1279"/>
      <c r="V123" s="1279"/>
      <c r="W123" s="1279"/>
      <c r="X123" s="1279"/>
      <c r="Y123" s="1279"/>
      <c r="Z123" s="1279"/>
      <c r="AA123" s="1279"/>
      <c r="AB123" s="1279"/>
      <c r="AC123" s="1279"/>
      <c r="AD123" s="1279"/>
      <c r="AE123" s="1279"/>
      <c r="AP123" s="1279"/>
      <c r="AQ123" s="1279"/>
      <c r="AR123" s="1279"/>
      <c r="AS123" s="1279"/>
      <c r="AT123" s="1279"/>
      <c r="AU123" s="1279"/>
      <c r="AV123" s="1279"/>
      <c r="AW123" s="1279"/>
      <c r="AX123" s="1279"/>
      <c r="AY123" s="1279"/>
      <c r="AZ123" s="1279"/>
      <c r="BA123" s="1279"/>
      <c r="BB123" s="1279"/>
      <c r="BC123" s="1279"/>
    </row>
    <row r="124" spans="2:55">
      <c r="B124" s="1279"/>
      <c r="C124" s="1279"/>
      <c r="D124" s="1279"/>
      <c r="E124" s="1279"/>
      <c r="F124" s="1279"/>
      <c r="G124" s="1279"/>
      <c r="H124" s="1279"/>
      <c r="I124" s="1279"/>
      <c r="J124" s="1279"/>
      <c r="K124" s="1279"/>
      <c r="L124" s="1279"/>
      <c r="M124" s="1279"/>
      <c r="N124" s="1279"/>
      <c r="O124" s="1279"/>
      <c r="P124" s="1279"/>
      <c r="Q124" s="1279"/>
      <c r="R124" s="1279"/>
      <c r="S124" s="1279"/>
      <c r="T124" s="1279"/>
      <c r="U124" s="1279"/>
      <c r="V124" s="1279"/>
      <c r="W124" s="1279"/>
      <c r="X124" s="1279"/>
      <c r="Y124" s="1279"/>
      <c r="Z124" s="1279"/>
      <c r="AA124" s="1279"/>
      <c r="AB124" s="1279"/>
      <c r="AC124" s="1279"/>
      <c r="AD124" s="1279"/>
      <c r="AE124" s="1279"/>
      <c r="AP124" s="1279"/>
      <c r="AQ124" s="1279"/>
      <c r="AR124" s="1279"/>
      <c r="AS124" s="1279"/>
      <c r="AT124" s="1279"/>
      <c r="AU124" s="1279"/>
      <c r="AV124" s="1279"/>
      <c r="AW124" s="1279"/>
      <c r="AX124" s="1279"/>
      <c r="AY124" s="1279"/>
      <c r="AZ124" s="1279"/>
      <c r="BA124" s="1279"/>
      <c r="BB124" s="1279"/>
      <c r="BC124" s="1279"/>
    </row>
    <row r="125" spans="2:55">
      <c r="B125" s="1279"/>
      <c r="C125" s="1279"/>
      <c r="D125" s="1279"/>
      <c r="E125" s="1279"/>
      <c r="F125" s="1279"/>
      <c r="G125" s="1279"/>
      <c r="H125" s="1279"/>
      <c r="I125" s="1279"/>
      <c r="J125" s="1279"/>
      <c r="K125" s="1279"/>
      <c r="L125" s="1279"/>
      <c r="M125" s="1279"/>
      <c r="N125" s="1279"/>
      <c r="O125" s="1279"/>
      <c r="P125" s="1279"/>
      <c r="Q125" s="1279"/>
      <c r="R125" s="1279"/>
      <c r="S125" s="1279"/>
      <c r="T125" s="1279"/>
      <c r="U125" s="1279"/>
      <c r="V125" s="1279"/>
      <c r="W125" s="1279"/>
      <c r="X125" s="1279"/>
      <c r="Y125" s="1279"/>
      <c r="Z125" s="1279"/>
      <c r="AA125" s="1279"/>
      <c r="AB125" s="1279"/>
      <c r="AC125" s="1279"/>
      <c r="AD125" s="1279"/>
      <c r="AE125" s="1279"/>
      <c r="AP125" s="1279"/>
      <c r="AQ125" s="1279"/>
      <c r="AR125" s="1279"/>
      <c r="AS125" s="1279"/>
      <c r="AT125" s="1279"/>
      <c r="AU125" s="1279"/>
      <c r="AV125" s="1279"/>
      <c r="AW125" s="1279"/>
      <c r="AX125" s="1279"/>
      <c r="AY125" s="1279"/>
      <c r="AZ125" s="1279"/>
      <c r="BA125" s="1279"/>
      <c r="BB125" s="1279"/>
      <c r="BC125" s="1279"/>
    </row>
    <row r="126" spans="2:55">
      <c r="B126" s="1279"/>
      <c r="C126" s="1279"/>
      <c r="D126" s="1279"/>
      <c r="E126" s="1279"/>
      <c r="F126" s="1279"/>
      <c r="G126" s="1279"/>
      <c r="H126" s="1279"/>
      <c r="I126" s="1279"/>
      <c r="J126" s="1279"/>
      <c r="K126" s="1279"/>
      <c r="L126" s="1279"/>
      <c r="M126" s="1279"/>
      <c r="N126" s="1279"/>
      <c r="O126" s="1279"/>
      <c r="P126" s="1279"/>
      <c r="Q126" s="1279"/>
      <c r="R126" s="1279"/>
      <c r="S126" s="1279"/>
      <c r="T126" s="1279"/>
      <c r="U126" s="1279"/>
      <c r="V126" s="1279"/>
      <c r="W126" s="1279"/>
      <c r="X126" s="1279"/>
      <c r="Y126" s="1279"/>
      <c r="Z126" s="1279"/>
      <c r="AA126" s="1279"/>
      <c r="AB126" s="1279"/>
      <c r="AC126" s="1279"/>
      <c r="AD126" s="1279"/>
      <c r="AE126" s="1279"/>
      <c r="AP126" s="1279"/>
      <c r="AQ126" s="1279"/>
      <c r="AR126" s="1279"/>
      <c r="AS126" s="1279"/>
      <c r="AT126" s="1279"/>
      <c r="AU126" s="1279"/>
      <c r="AV126" s="1279"/>
      <c r="AW126" s="1279"/>
      <c r="AX126" s="1279"/>
      <c r="AY126" s="1279"/>
      <c r="AZ126" s="1279"/>
      <c r="BA126" s="1279"/>
      <c r="BB126" s="1279"/>
      <c r="BC126" s="1279"/>
    </row>
    <row r="127" spans="2:55">
      <c r="B127" s="1279"/>
      <c r="C127" s="1279"/>
      <c r="D127" s="1279"/>
      <c r="E127" s="1279"/>
      <c r="F127" s="1279"/>
      <c r="G127" s="1279"/>
      <c r="H127" s="1279"/>
      <c r="I127" s="1279"/>
      <c r="J127" s="1279"/>
      <c r="K127" s="1279"/>
      <c r="L127" s="1279"/>
      <c r="M127" s="1279"/>
      <c r="N127" s="1279"/>
      <c r="O127" s="1279"/>
      <c r="P127" s="1279"/>
      <c r="Q127" s="1279"/>
      <c r="R127" s="1279"/>
      <c r="S127" s="1279"/>
      <c r="T127" s="1279"/>
      <c r="U127" s="1279"/>
      <c r="V127" s="1279"/>
      <c r="W127" s="1279"/>
      <c r="X127" s="1279"/>
      <c r="Y127" s="1279"/>
      <c r="Z127" s="1279"/>
      <c r="AA127" s="1279"/>
      <c r="AB127" s="1279"/>
      <c r="AC127" s="1279"/>
      <c r="AD127" s="1279"/>
      <c r="AE127" s="1279"/>
      <c r="AP127" s="1279"/>
      <c r="AQ127" s="1279"/>
      <c r="AR127" s="1279"/>
      <c r="AS127" s="1279"/>
      <c r="AT127" s="1279"/>
      <c r="AU127" s="1279"/>
      <c r="AV127" s="1279"/>
      <c r="AW127" s="1279"/>
      <c r="AX127" s="1279"/>
      <c r="AY127" s="1279"/>
      <c r="AZ127" s="1279"/>
      <c r="BA127" s="1279"/>
      <c r="BB127" s="1279"/>
      <c r="BC127" s="1279"/>
    </row>
    <row r="128" spans="2:55">
      <c r="B128" s="1279"/>
      <c r="C128" s="1279"/>
      <c r="D128" s="1279"/>
      <c r="E128" s="1279"/>
      <c r="F128" s="1279"/>
      <c r="G128" s="1279"/>
      <c r="H128" s="1279"/>
      <c r="I128" s="1279"/>
      <c r="J128" s="1279"/>
      <c r="K128" s="1279"/>
      <c r="L128" s="1279"/>
      <c r="M128" s="1279"/>
      <c r="N128" s="1279"/>
      <c r="O128" s="1279"/>
      <c r="P128" s="1279"/>
      <c r="Q128" s="1279"/>
      <c r="R128" s="1279"/>
      <c r="S128" s="1279"/>
      <c r="T128" s="1279"/>
      <c r="U128" s="1279"/>
      <c r="V128" s="1279"/>
      <c r="W128" s="1279"/>
      <c r="X128" s="1279"/>
      <c r="Y128" s="1279"/>
      <c r="Z128" s="1279"/>
      <c r="AA128" s="1279"/>
      <c r="AB128" s="1279"/>
      <c r="AC128" s="1279"/>
      <c r="AD128" s="1279"/>
      <c r="AE128" s="1279"/>
      <c r="AP128" s="1279"/>
      <c r="AQ128" s="1279"/>
      <c r="AR128" s="1279"/>
      <c r="AS128" s="1279"/>
      <c r="AT128" s="1279"/>
      <c r="AU128" s="1279"/>
      <c r="AV128" s="1279"/>
      <c r="AW128" s="1279"/>
      <c r="AX128" s="1279"/>
      <c r="AY128" s="1279"/>
      <c r="AZ128" s="1279"/>
      <c r="BA128" s="1279"/>
      <c r="BB128" s="1279"/>
      <c r="BC128" s="1279"/>
    </row>
    <row r="129" spans="2:55">
      <c r="B129" s="1279"/>
      <c r="C129" s="1279"/>
      <c r="D129" s="1279"/>
      <c r="E129" s="1279"/>
      <c r="F129" s="1279"/>
      <c r="G129" s="1279"/>
      <c r="H129" s="1279"/>
      <c r="I129" s="1279"/>
      <c r="J129" s="1279"/>
      <c r="K129" s="1279"/>
      <c r="L129" s="1279"/>
      <c r="M129" s="1279"/>
      <c r="N129" s="1279"/>
      <c r="O129" s="1279"/>
      <c r="P129" s="1279"/>
      <c r="Q129" s="1279"/>
      <c r="R129" s="1279"/>
      <c r="S129" s="1279"/>
      <c r="T129" s="1279"/>
      <c r="U129" s="1279"/>
      <c r="V129" s="1279"/>
      <c r="W129" s="1279"/>
      <c r="X129" s="1279"/>
      <c r="Y129" s="1279"/>
      <c r="Z129" s="1279"/>
      <c r="AA129" s="1279"/>
      <c r="AB129" s="1279"/>
      <c r="AC129" s="1279"/>
      <c r="AD129" s="1279"/>
      <c r="AE129" s="1279"/>
      <c r="AP129" s="1279"/>
      <c r="AQ129" s="1279"/>
      <c r="AR129" s="1279"/>
      <c r="AS129" s="1279"/>
      <c r="AT129" s="1279"/>
      <c r="AU129" s="1279"/>
      <c r="AV129" s="1279"/>
      <c r="AW129" s="1279"/>
      <c r="AX129" s="1279"/>
      <c r="AY129" s="1279"/>
      <c r="AZ129" s="1279"/>
      <c r="BA129" s="1279"/>
      <c r="BB129" s="1279"/>
      <c r="BC129" s="1279"/>
    </row>
    <row r="130" spans="2:55">
      <c r="B130" s="1279"/>
      <c r="C130" s="1279"/>
      <c r="D130" s="1279"/>
      <c r="E130" s="1279"/>
      <c r="F130" s="1279"/>
      <c r="G130" s="1279"/>
      <c r="H130" s="1279"/>
      <c r="I130" s="1279"/>
      <c r="J130" s="1279"/>
      <c r="K130" s="1279"/>
      <c r="L130" s="1279"/>
      <c r="M130" s="1279"/>
      <c r="N130" s="1279"/>
      <c r="O130" s="1279"/>
      <c r="P130" s="1279"/>
      <c r="Q130" s="1279"/>
      <c r="R130" s="1279"/>
      <c r="S130" s="1279"/>
      <c r="T130" s="1279"/>
      <c r="U130" s="1279"/>
      <c r="V130" s="1279"/>
      <c r="W130" s="1279"/>
      <c r="X130" s="1279"/>
      <c r="Y130" s="1279"/>
      <c r="Z130" s="1279"/>
      <c r="AA130" s="1279"/>
      <c r="AB130" s="1279"/>
      <c r="AC130" s="1279"/>
      <c r="AD130" s="1279"/>
      <c r="AE130" s="1279"/>
      <c r="AP130" s="1279"/>
      <c r="AQ130" s="1279"/>
      <c r="AR130" s="1279"/>
      <c r="AS130" s="1279"/>
      <c r="AT130" s="1279"/>
      <c r="AU130" s="1279"/>
      <c r="AV130" s="1279"/>
      <c r="AW130" s="1279"/>
      <c r="AX130" s="1279"/>
      <c r="AY130" s="1279"/>
      <c r="AZ130" s="1279"/>
      <c r="BA130" s="1279"/>
      <c r="BB130" s="1279"/>
      <c r="BC130" s="1279"/>
    </row>
    <row r="131" spans="2:55">
      <c r="B131" s="1279"/>
      <c r="C131" s="1279"/>
      <c r="D131" s="1279"/>
      <c r="E131" s="1279"/>
      <c r="F131" s="1279"/>
      <c r="G131" s="1279"/>
      <c r="H131" s="1279"/>
      <c r="I131" s="1279"/>
      <c r="J131" s="1279"/>
      <c r="K131" s="1279"/>
      <c r="L131" s="1279"/>
      <c r="M131" s="1279"/>
      <c r="N131" s="1279"/>
      <c r="O131" s="1279"/>
      <c r="P131" s="1279"/>
      <c r="Q131" s="1279"/>
      <c r="R131" s="1279"/>
      <c r="S131" s="1279"/>
      <c r="T131" s="1279"/>
      <c r="U131" s="1279"/>
      <c r="V131" s="1279"/>
      <c r="W131" s="1279"/>
      <c r="X131" s="1279"/>
      <c r="Y131" s="1279"/>
      <c r="Z131" s="1279"/>
      <c r="AA131" s="1279"/>
      <c r="AB131" s="1279"/>
      <c r="AC131" s="1279"/>
      <c r="AD131" s="1279"/>
      <c r="AE131" s="1279"/>
      <c r="AP131" s="1279"/>
      <c r="AQ131" s="1279"/>
      <c r="AR131" s="1279"/>
      <c r="AS131" s="1279"/>
      <c r="AT131" s="1279"/>
      <c r="AU131" s="1279"/>
      <c r="AV131" s="1279"/>
      <c r="AW131" s="1279"/>
      <c r="AX131" s="1279"/>
      <c r="AY131" s="1279"/>
      <c r="AZ131" s="1279"/>
      <c r="BA131" s="1279"/>
      <c r="BB131" s="1279"/>
      <c r="BC131" s="1279"/>
    </row>
    <row r="132" spans="2:55">
      <c r="B132" s="1279"/>
      <c r="C132" s="1279"/>
      <c r="D132" s="1279"/>
      <c r="E132" s="1279"/>
      <c r="F132" s="1279"/>
      <c r="G132" s="1279"/>
      <c r="H132" s="1279"/>
      <c r="I132" s="1279"/>
      <c r="J132" s="1279"/>
      <c r="K132" s="1279"/>
      <c r="L132" s="1279"/>
      <c r="M132" s="1279"/>
      <c r="N132" s="1279"/>
      <c r="O132" s="1279"/>
      <c r="P132" s="1279"/>
      <c r="Q132" s="1279"/>
      <c r="R132" s="1279"/>
      <c r="S132" s="1279"/>
      <c r="T132" s="1279"/>
      <c r="U132" s="1279"/>
      <c r="V132" s="1279"/>
      <c r="W132" s="1279"/>
      <c r="X132" s="1279"/>
      <c r="Y132" s="1279"/>
      <c r="Z132" s="1279"/>
      <c r="AA132" s="1279"/>
      <c r="AB132" s="1279"/>
      <c r="AC132" s="1279"/>
      <c r="AD132" s="1279"/>
      <c r="AE132" s="1279"/>
      <c r="AP132" s="1279"/>
      <c r="AQ132" s="1279"/>
      <c r="AR132" s="1279"/>
      <c r="AS132" s="1279"/>
      <c r="AT132" s="1279"/>
      <c r="AU132" s="1279"/>
      <c r="AV132" s="1279"/>
      <c r="AW132" s="1279"/>
      <c r="AX132" s="1279"/>
      <c r="AY132" s="1279"/>
      <c r="AZ132" s="1279"/>
      <c r="BA132" s="1279"/>
      <c r="BB132" s="1279"/>
      <c r="BC132" s="1279"/>
    </row>
    <row r="133" spans="2:55">
      <c r="B133" s="1279"/>
      <c r="C133" s="1279"/>
      <c r="D133" s="1279"/>
      <c r="E133" s="1279"/>
      <c r="F133" s="1279"/>
      <c r="G133" s="1279"/>
      <c r="H133" s="1279"/>
      <c r="I133" s="1279"/>
      <c r="J133" s="1279"/>
      <c r="K133" s="1279"/>
      <c r="L133" s="1279"/>
      <c r="M133" s="1279"/>
      <c r="N133" s="1279"/>
      <c r="O133" s="1279"/>
      <c r="P133" s="1279"/>
      <c r="Q133" s="1279"/>
      <c r="R133" s="1279"/>
      <c r="S133" s="1279"/>
      <c r="T133" s="1279"/>
      <c r="U133" s="1279"/>
      <c r="V133" s="1279"/>
      <c r="W133" s="1279"/>
      <c r="X133" s="1279"/>
      <c r="Y133" s="1279"/>
      <c r="Z133" s="1279"/>
      <c r="AA133" s="1279"/>
      <c r="AB133" s="1279"/>
      <c r="AC133" s="1279"/>
      <c r="AD133" s="1279"/>
      <c r="AE133" s="1279"/>
      <c r="AP133" s="1279"/>
      <c r="AQ133" s="1279"/>
      <c r="AR133" s="1279"/>
      <c r="AS133" s="1279"/>
      <c r="AT133" s="1279"/>
      <c r="AU133" s="1279"/>
      <c r="AV133" s="1279"/>
      <c r="AW133" s="1279"/>
      <c r="AX133" s="1279"/>
      <c r="AY133" s="1279"/>
      <c r="AZ133" s="1279"/>
      <c r="BA133" s="1279"/>
      <c r="BB133" s="1279"/>
      <c r="BC133" s="1279"/>
    </row>
    <row r="134" spans="2:55">
      <c r="B134" s="1279"/>
      <c r="C134" s="1279"/>
      <c r="D134" s="1279"/>
      <c r="E134" s="1279"/>
      <c r="F134" s="1279"/>
      <c r="G134" s="1279"/>
      <c r="H134" s="1279"/>
      <c r="I134" s="1279"/>
      <c r="J134" s="1279"/>
      <c r="K134" s="1279"/>
      <c r="L134" s="1279"/>
      <c r="M134" s="1279"/>
      <c r="N134" s="1279"/>
      <c r="O134" s="1279"/>
      <c r="P134" s="1279"/>
      <c r="Q134" s="1279"/>
      <c r="R134" s="1279"/>
      <c r="S134" s="1279"/>
      <c r="T134" s="1279"/>
      <c r="U134" s="1279"/>
      <c r="V134" s="1279"/>
      <c r="W134" s="1279"/>
      <c r="X134" s="1279"/>
      <c r="Y134" s="1279"/>
      <c r="Z134" s="1279"/>
      <c r="AA134" s="1279"/>
      <c r="AB134" s="1279"/>
      <c r="AC134" s="1279"/>
      <c r="AD134" s="1279"/>
      <c r="AE134" s="1279"/>
      <c r="AP134" s="1279"/>
      <c r="AQ134" s="1279"/>
      <c r="AR134" s="1279"/>
      <c r="AS134" s="1279"/>
      <c r="AT134" s="1279"/>
      <c r="AU134" s="1279"/>
      <c r="AV134" s="1279"/>
      <c r="AW134" s="1279"/>
      <c r="AX134" s="1279"/>
      <c r="AY134" s="1279"/>
      <c r="AZ134" s="1279"/>
      <c r="BA134" s="1279"/>
      <c r="BB134" s="1279"/>
      <c r="BC134" s="1279"/>
    </row>
    <row r="135" spans="2:55">
      <c r="B135" s="1279"/>
      <c r="C135" s="1279"/>
      <c r="D135" s="1279"/>
      <c r="E135" s="1279"/>
      <c r="F135" s="1279"/>
      <c r="G135" s="1279"/>
      <c r="H135" s="1279"/>
      <c r="I135" s="1279"/>
      <c r="J135" s="1279"/>
      <c r="K135" s="1279"/>
      <c r="L135" s="1279"/>
      <c r="M135" s="1279"/>
      <c r="N135" s="1279"/>
      <c r="O135" s="1279"/>
      <c r="P135" s="1279"/>
      <c r="Q135" s="1279"/>
      <c r="R135" s="1279"/>
      <c r="S135" s="1279"/>
      <c r="T135" s="1279"/>
      <c r="U135" s="1279"/>
      <c r="V135" s="1279"/>
      <c r="W135" s="1279"/>
      <c r="X135" s="1279"/>
      <c r="Y135" s="1279"/>
      <c r="Z135" s="1279"/>
      <c r="AA135" s="1279"/>
      <c r="AB135" s="1279"/>
      <c r="AC135" s="1279"/>
      <c r="AD135" s="1279"/>
      <c r="AE135" s="1279"/>
      <c r="AP135" s="1279"/>
      <c r="AQ135" s="1279"/>
      <c r="AR135" s="1279"/>
      <c r="AS135" s="1279"/>
      <c r="AT135" s="1279"/>
      <c r="AU135" s="1279"/>
      <c r="AV135" s="1279"/>
      <c r="AW135" s="1279"/>
      <c r="AX135" s="1279"/>
      <c r="AY135" s="1279"/>
      <c r="AZ135" s="1279"/>
      <c r="BA135" s="1279"/>
      <c r="BB135" s="1279"/>
      <c r="BC135" s="1279"/>
    </row>
    <row r="136" spans="2:55">
      <c r="B136" s="1279"/>
      <c r="C136" s="1279"/>
      <c r="D136" s="1279"/>
      <c r="E136" s="1279"/>
      <c r="F136" s="1279"/>
      <c r="G136" s="1279"/>
      <c r="H136" s="1279"/>
      <c r="I136" s="1279"/>
      <c r="J136" s="1279"/>
      <c r="K136" s="1279"/>
      <c r="L136" s="1279"/>
      <c r="M136" s="1279"/>
      <c r="N136" s="1279"/>
      <c r="O136" s="1279"/>
      <c r="P136" s="1279"/>
      <c r="Q136" s="1279"/>
      <c r="R136" s="1279"/>
      <c r="S136" s="1279"/>
      <c r="T136" s="1279"/>
      <c r="U136" s="1279"/>
      <c r="V136" s="1279"/>
      <c r="W136" s="1279"/>
      <c r="X136" s="1279"/>
      <c r="Y136" s="1279"/>
      <c r="Z136" s="1279"/>
      <c r="AA136" s="1279"/>
      <c r="AB136" s="1279"/>
      <c r="AC136" s="1279"/>
      <c r="AD136" s="1279"/>
      <c r="AE136" s="1279"/>
      <c r="AP136" s="1279"/>
      <c r="AQ136" s="1279"/>
      <c r="AR136" s="1279"/>
      <c r="AS136" s="1279"/>
      <c r="AT136" s="1279"/>
      <c r="AU136" s="1279"/>
      <c r="AV136" s="1279"/>
      <c r="AW136" s="1279"/>
      <c r="AX136" s="1279"/>
      <c r="AY136" s="1279"/>
      <c r="AZ136" s="1279"/>
      <c r="BA136" s="1279"/>
      <c r="BB136" s="1279"/>
      <c r="BC136" s="1279"/>
    </row>
    <row r="137" spans="2:55">
      <c r="B137" s="1279"/>
      <c r="C137" s="1279"/>
      <c r="D137" s="1279"/>
      <c r="E137" s="1279"/>
      <c r="F137" s="1279"/>
      <c r="G137" s="1279"/>
      <c r="H137" s="1279"/>
      <c r="I137" s="1279"/>
      <c r="J137" s="1279"/>
      <c r="K137" s="1279"/>
      <c r="L137" s="1279"/>
      <c r="M137" s="1279"/>
      <c r="N137" s="1279"/>
      <c r="O137" s="1279"/>
      <c r="P137" s="1279"/>
      <c r="Q137" s="1279"/>
      <c r="R137" s="1279"/>
      <c r="S137" s="1279"/>
      <c r="T137" s="1279"/>
      <c r="U137" s="1279"/>
      <c r="V137" s="1279"/>
      <c r="W137" s="1279"/>
      <c r="X137" s="1279"/>
      <c r="Y137" s="1279"/>
      <c r="Z137" s="1279"/>
      <c r="AA137" s="1279"/>
      <c r="AB137" s="1279"/>
      <c r="AC137" s="1279"/>
      <c r="AD137" s="1279"/>
      <c r="AE137" s="1279"/>
      <c r="AP137" s="1279"/>
      <c r="AQ137" s="1279"/>
      <c r="AR137" s="1279"/>
      <c r="AS137" s="1279"/>
      <c r="AT137" s="1279"/>
      <c r="AU137" s="1279"/>
      <c r="AV137" s="1279"/>
      <c r="AW137" s="1279"/>
      <c r="AX137" s="1279"/>
      <c r="AY137" s="1279"/>
      <c r="AZ137" s="1279"/>
      <c r="BA137" s="1279"/>
      <c r="BB137" s="1279"/>
      <c r="BC137" s="1279"/>
    </row>
    <row r="138" spans="2:55">
      <c r="B138" s="1279"/>
      <c r="C138" s="1279"/>
      <c r="D138" s="1279"/>
      <c r="E138" s="1279"/>
      <c r="F138" s="1279"/>
      <c r="G138" s="1279"/>
      <c r="H138" s="1279"/>
      <c r="I138" s="1279"/>
      <c r="J138" s="1279"/>
      <c r="K138" s="1279"/>
      <c r="L138" s="1279"/>
      <c r="M138" s="1279"/>
      <c r="N138" s="1279"/>
      <c r="O138" s="1279"/>
      <c r="P138" s="1279"/>
      <c r="Q138" s="1279"/>
      <c r="R138" s="1279"/>
      <c r="S138" s="1279"/>
      <c r="T138" s="1279"/>
      <c r="U138" s="1279"/>
      <c r="V138" s="1279"/>
      <c r="W138" s="1279"/>
      <c r="X138" s="1279"/>
      <c r="Y138" s="1279"/>
      <c r="Z138" s="1279"/>
      <c r="AA138" s="1279"/>
      <c r="AB138" s="1279"/>
      <c r="AC138" s="1279"/>
      <c r="AD138" s="1279"/>
      <c r="AE138" s="1279"/>
      <c r="AP138" s="1279"/>
      <c r="AQ138" s="1279"/>
      <c r="AR138" s="1279"/>
      <c r="AS138" s="1279"/>
      <c r="AT138" s="1279"/>
      <c r="AU138" s="1279"/>
      <c r="AV138" s="1279"/>
      <c r="AW138" s="1279"/>
      <c r="AX138" s="1279"/>
      <c r="AY138" s="1279"/>
      <c r="AZ138" s="1279"/>
      <c r="BA138" s="1279"/>
      <c r="BB138" s="1279"/>
      <c r="BC138" s="1279"/>
    </row>
    <row r="139" spans="2:55">
      <c r="B139" s="1279"/>
      <c r="C139" s="1279"/>
      <c r="D139" s="1279"/>
      <c r="E139" s="1279"/>
      <c r="F139" s="1279"/>
      <c r="G139" s="1279"/>
      <c r="H139" s="1279"/>
      <c r="I139" s="1279"/>
      <c r="J139" s="1279"/>
      <c r="K139" s="1279"/>
      <c r="L139" s="1279"/>
      <c r="M139" s="1279"/>
      <c r="N139" s="1279"/>
      <c r="O139" s="1279"/>
      <c r="P139" s="1279"/>
      <c r="Q139" s="1279"/>
      <c r="R139" s="1279"/>
      <c r="S139" s="1279"/>
      <c r="T139" s="1279"/>
      <c r="U139" s="1279"/>
      <c r="V139" s="1279"/>
      <c r="W139" s="1279"/>
      <c r="X139" s="1279"/>
      <c r="Y139" s="1279"/>
      <c r="Z139" s="1279"/>
      <c r="AA139" s="1279"/>
      <c r="AB139" s="1279"/>
      <c r="AC139" s="1279"/>
      <c r="AD139" s="1279"/>
      <c r="AE139" s="1279"/>
      <c r="AP139" s="1279"/>
      <c r="AQ139" s="1279"/>
      <c r="AR139" s="1279"/>
      <c r="AS139" s="1279"/>
      <c r="AT139" s="1279"/>
      <c r="AU139" s="1279"/>
      <c r="AV139" s="1279"/>
      <c r="AW139" s="1279"/>
      <c r="AX139" s="1279"/>
      <c r="AY139" s="1279"/>
      <c r="AZ139" s="1279"/>
      <c r="BA139" s="1279"/>
      <c r="BB139" s="1279"/>
      <c r="BC139" s="1279"/>
    </row>
    <row r="140" spans="2:55">
      <c r="B140" s="1279"/>
      <c r="C140" s="1279"/>
      <c r="D140" s="1279"/>
      <c r="E140" s="1279"/>
      <c r="F140" s="1279"/>
      <c r="G140" s="1279"/>
      <c r="H140" s="1279"/>
      <c r="I140" s="1279"/>
      <c r="J140" s="1279"/>
      <c r="K140" s="1279"/>
      <c r="L140" s="1279"/>
      <c r="M140" s="1279"/>
      <c r="N140" s="1279"/>
      <c r="O140" s="1279"/>
      <c r="P140" s="1279"/>
      <c r="Q140" s="1279"/>
      <c r="R140" s="1279"/>
      <c r="S140" s="1279"/>
      <c r="T140" s="1279"/>
      <c r="U140" s="1279"/>
      <c r="V140" s="1279"/>
      <c r="W140" s="1279"/>
      <c r="X140" s="1279"/>
      <c r="Y140" s="1279"/>
      <c r="Z140" s="1279"/>
      <c r="AA140" s="1279"/>
      <c r="AB140" s="1279"/>
      <c r="AC140" s="1279"/>
      <c r="AD140" s="1279"/>
      <c r="AE140" s="1279"/>
      <c r="AP140" s="1279"/>
      <c r="AQ140" s="1279"/>
      <c r="AR140" s="1279"/>
      <c r="AS140" s="1279"/>
      <c r="AT140" s="1279"/>
      <c r="AU140" s="1279"/>
      <c r="AV140" s="1279"/>
      <c r="AW140" s="1279"/>
      <c r="AX140" s="1279"/>
      <c r="AY140" s="1279"/>
      <c r="AZ140" s="1279"/>
      <c r="BA140" s="1279"/>
      <c r="BB140" s="1279"/>
      <c r="BC140" s="1279"/>
    </row>
    <row r="141" spans="2:55">
      <c r="B141" s="1279"/>
      <c r="C141" s="1279"/>
      <c r="D141" s="1279"/>
      <c r="E141" s="1279"/>
      <c r="F141" s="1279"/>
      <c r="G141" s="1279"/>
      <c r="H141" s="1279"/>
      <c r="I141" s="1279"/>
      <c r="J141" s="1279"/>
      <c r="K141" s="1279"/>
      <c r="L141" s="1279"/>
      <c r="M141" s="1279"/>
      <c r="N141" s="1279"/>
      <c r="O141" s="1279"/>
      <c r="P141" s="1279"/>
      <c r="Q141" s="1279"/>
      <c r="R141" s="1279"/>
      <c r="S141" s="1279"/>
      <c r="T141" s="1279"/>
      <c r="U141" s="1279"/>
      <c r="V141" s="1279"/>
      <c r="W141" s="1279"/>
      <c r="X141" s="1279"/>
      <c r="Y141" s="1279"/>
      <c r="Z141" s="1279"/>
      <c r="AA141" s="1279"/>
      <c r="AB141" s="1279"/>
      <c r="AC141" s="1279"/>
      <c r="AD141" s="1279"/>
      <c r="AE141" s="1279"/>
      <c r="AP141" s="1279"/>
      <c r="AQ141" s="1279"/>
      <c r="AR141" s="1279"/>
      <c r="AS141" s="1279"/>
      <c r="AT141" s="1279"/>
      <c r="AU141" s="1279"/>
      <c r="AV141" s="1279"/>
      <c r="AW141" s="1279"/>
      <c r="AX141" s="1279"/>
      <c r="AY141" s="1279"/>
      <c r="AZ141" s="1279"/>
      <c r="BA141" s="1279"/>
      <c r="BB141" s="1279"/>
      <c r="BC141" s="1279"/>
    </row>
    <row r="142" spans="2:55">
      <c r="B142" s="1279"/>
      <c r="C142" s="1279"/>
      <c r="D142" s="1279"/>
      <c r="E142" s="1279"/>
      <c r="F142" s="1279"/>
      <c r="G142" s="1279"/>
      <c r="H142" s="1279"/>
      <c r="I142" s="1279"/>
      <c r="J142" s="1279"/>
      <c r="K142" s="1279"/>
      <c r="L142" s="1279"/>
      <c r="M142" s="1279"/>
      <c r="N142" s="1279"/>
      <c r="O142" s="1279"/>
      <c r="P142" s="1279"/>
      <c r="Q142" s="1279"/>
      <c r="R142" s="1279"/>
      <c r="S142" s="1279"/>
      <c r="T142" s="1279"/>
      <c r="U142" s="1279"/>
      <c r="V142" s="1279"/>
      <c r="W142" s="1279"/>
      <c r="X142" s="1279"/>
      <c r="Y142" s="1279"/>
      <c r="Z142" s="1279"/>
      <c r="AA142" s="1279"/>
      <c r="AB142" s="1279"/>
      <c r="AC142" s="1279"/>
      <c r="AD142" s="1279"/>
      <c r="AE142" s="1279"/>
      <c r="AP142" s="1279"/>
      <c r="AQ142" s="1279"/>
      <c r="AR142" s="1279"/>
      <c r="AS142" s="1279"/>
      <c r="AT142" s="1279"/>
      <c r="AU142" s="1279"/>
      <c r="AV142" s="1279"/>
      <c r="AW142" s="1279"/>
      <c r="AX142" s="1279"/>
      <c r="AY142" s="1279"/>
      <c r="AZ142" s="1279"/>
      <c r="BA142" s="1279"/>
      <c r="BB142" s="1279"/>
      <c r="BC142" s="1279"/>
    </row>
    <row r="143" spans="2:55">
      <c r="B143" s="1279"/>
      <c r="C143" s="1279"/>
      <c r="D143" s="1279"/>
      <c r="E143" s="1279"/>
      <c r="F143" s="1279"/>
      <c r="G143" s="1279"/>
      <c r="H143" s="1279"/>
      <c r="I143" s="1279"/>
      <c r="J143" s="1279"/>
      <c r="K143" s="1279"/>
      <c r="L143" s="1279"/>
      <c r="M143" s="1279"/>
      <c r="N143" s="1279"/>
      <c r="O143" s="1279"/>
      <c r="P143" s="1279"/>
      <c r="Q143" s="1279"/>
      <c r="R143" s="1279"/>
      <c r="S143" s="1279"/>
      <c r="T143" s="1279"/>
      <c r="U143" s="1279"/>
      <c r="V143" s="1279"/>
      <c r="W143" s="1279"/>
      <c r="X143" s="1279"/>
      <c r="Y143" s="1279"/>
      <c r="Z143" s="1279"/>
      <c r="AA143" s="1279"/>
      <c r="AB143" s="1279"/>
      <c r="AC143" s="1279"/>
      <c r="AD143" s="1279"/>
      <c r="AE143" s="1279"/>
      <c r="AP143" s="1279"/>
      <c r="AQ143" s="1279"/>
      <c r="AR143" s="1279"/>
      <c r="AS143" s="1279"/>
      <c r="AT143" s="1279"/>
      <c r="AU143" s="1279"/>
      <c r="AV143" s="1279"/>
      <c r="AW143" s="1279"/>
      <c r="AX143" s="1279"/>
      <c r="AY143" s="1279"/>
      <c r="AZ143" s="1279"/>
      <c r="BA143" s="1279"/>
      <c r="BB143" s="1279"/>
      <c r="BC143" s="1279"/>
    </row>
    <row r="144" spans="2:55">
      <c r="B144" s="1279"/>
      <c r="C144" s="1279"/>
      <c r="D144" s="1279"/>
      <c r="E144" s="1279"/>
      <c r="F144" s="1279"/>
      <c r="G144" s="1279"/>
      <c r="H144" s="1279"/>
      <c r="I144" s="1279"/>
      <c r="J144" s="1279"/>
      <c r="K144" s="1279"/>
      <c r="L144" s="1279"/>
      <c r="M144" s="1279"/>
      <c r="N144" s="1279"/>
      <c r="O144" s="1279"/>
      <c r="P144" s="1279"/>
      <c r="Q144" s="1279"/>
      <c r="R144" s="1279"/>
      <c r="S144" s="1279"/>
      <c r="T144" s="1279"/>
      <c r="U144" s="1279"/>
      <c r="V144" s="1279"/>
      <c r="W144" s="1279"/>
      <c r="X144" s="1279"/>
      <c r="Y144" s="1279"/>
      <c r="Z144" s="1279"/>
      <c r="AA144" s="1279"/>
      <c r="AB144" s="1279"/>
      <c r="AC144" s="1279"/>
      <c r="AD144" s="1279"/>
      <c r="AE144" s="1279"/>
      <c r="AP144" s="1279"/>
      <c r="AQ144" s="1279"/>
      <c r="AR144" s="1279"/>
      <c r="AS144" s="1279"/>
      <c r="AT144" s="1279"/>
      <c r="AU144" s="1279"/>
      <c r="AV144" s="1279"/>
      <c r="AW144" s="1279"/>
      <c r="AX144" s="1279"/>
      <c r="AY144" s="1279"/>
      <c r="AZ144" s="1279"/>
      <c r="BA144" s="1279"/>
      <c r="BB144" s="1279"/>
      <c r="BC144" s="1279"/>
    </row>
    <row r="145" spans="2:55">
      <c r="B145" s="1279"/>
      <c r="C145" s="1279"/>
      <c r="D145" s="1279"/>
      <c r="E145" s="1279"/>
      <c r="F145" s="1279"/>
      <c r="G145" s="1279"/>
      <c r="H145" s="1279"/>
      <c r="I145" s="1279"/>
      <c r="J145" s="1279"/>
      <c r="K145" s="1279"/>
      <c r="L145" s="1279"/>
      <c r="M145" s="1279"/>
      <c r="N145" s="1279"/>
      <c r="O145" s="1279"/>
      <c r="P145" s="1279"/>
      <c r="Q145" s="1279"/>
      <c r="R145" s="1279"/>
      <c r="S145" s="1279"/>
      <c r="T145" s="1279"/>
      <c r="U145" s="1279"/>
      <c r="V145" s="1279"/>
      <c r="W145" s="1279"/>
      <c r="X145" s="1279"/>
      <c r="Y145" s="1279"/>
      <c r="Z145" s="1279"/>
      <c r="AA145" s="1279"/>
      <c r="AB145" s="1279"/>
      <c r="AC145" s="1279"/>
      <c r="AD145" s="1279"/>
      <c r="AE145" s="1279"/>
      <c r="AP145" s="1279"/>
      <c r="AQ145" s="1279"/>
      <c r="AR145" s="1279"/>
      <c r="AS145" s="1279"/>
      <c r="AT145" s="1279"/>
      <c r="AU145" s="1279"/>
      <c r="AV145" s="1279"/>
      <c r="AW145" s="1279"/>
      <c r="AX145" s="1279"/>
      <c r="AY145" s="1279"/>
      <c r="AZ145" s="1279"/>
      <c r="BA145" s="1279"/>
      <c r="BB145" s="1279"/>
      <c r="BC145" s="1279"/>
    </row>
    <row r="146" spans="2:55">
      <c r="B146" s="1279"/>
      <c r="C146" s="1279"/>
      <c r="D146" s="1279"/>
      <c r="E146" s="1279"/>
      <c r="F146" s="1279"/>
      <c r="G146" s="1279"/>
      <c r="H146" s="1279"/>
      <c r="I146" s="1279"/>
      <c r="J146" s="1279"/>
      <c r="K146" s="1279"/>
      <c r="L146" s="1279"/>
      <c r="M146" s="1279"/>
      <c r="N146" s="1279"/>
      <c r="O146" s="1279"/>
      <c r="P146" s="1279"/>
      <c r="Q146" s="1279"/>
      <c r="R146" s="1279"/>
      <c r="S146" s="1279"/>
      <c r="T146" s="1279"/>
      <c r="U146" s="1279"/>
      <c r="V146" s="1279"/>
      <c r="W146" s="1279"/>
      <c r="X146" s="1279"/>
      <c r="Y146" s="1279"/>
      <c r="Z146" s="1279"/>
      <c r="AA146" s="1279"/>
      <c r="AB146" s="1279"/>
      <c r="AC146" s="1279"/>
      <c r="AD146" s="1279"/>
      <c r="AE146" s="1279"/>
      <c r="AP146" s="1279"/>
      <c r="AQ146" s="1279"/>
      <c r="AR146" s="1279"/>
      <c r="AS146" s="1279"/>
      <c r="AT146" s="1279"/>
      <c r="AU146" s="1279"/>
      <c r="AV146" s="1279"/>
      <c r="AW146" s="1279"/>
      <c r="AX146" s="1279"/>
      <c r="AY146" s="1279"/>
      <c r="AZ146" s="1279"/>
      <c r="BA146" s="1279"/>
      <c r="BB146" s="1279"/>
      <c r="BC146" s="1279"/>
    </row>
    <row r="147" spans="2:55">
      <c r="B147" s="1279"/>
      <c r="C147" s="1279"/>
      <c r="D147" s="1279"/>
      <c r="E147" s="1279"/>
      <c r="F147" s="1279"/>
      <c r="G147" s="1279"/>
      <c r="H147" s="1279"/>
      <c r="I147" s="1279"/>
      <c r="J147" s="1279"/>
      <c r="K147" s="1279"/>
      <c r="L147" s="1279"/>
      <c r="M147" s="1279"/>
      <c r="N147" s="1279"/>
      <c r="O147" s="1279"/>
      <c r="P147" s="1279"/>
      <c r="Q147" s="1279"/>
      <c r="R147" s="1279"/>
      <c r="S147" s="1279"/>
      <c r="T147" s="1279"/>
      <c r="U147" s="1279"/>
      <c r="V147" s="1279"/>
      <c r="W147" s="1279"/>
      <c r="X147" s="1279"/>
      <c r="Y147" s="1279"/>
      <c r="Z147" s="1279"/>
      <c r="AA147" s="1279"/>
      <c r="AB147" s="1279"/>
      <c r="AC147" s="1279"/>
      <c r="AD147" s="1279"/>
      <c r="AE147" s="1279"/>
      <c r="AP147" s="1279"/>
      <c r="AQ147" s="1279"/>
      <c r="AR147" s="1279"/>
      <c r="AS147" s="1279"/>
      <c r="AT147" s="1279"/>
      <c r="AU147" s="1279"/>
      <c r="AV147" s="1279"/>
      <c r="AW147" s="1279"/>
      <c r="AX147" s="1279"/>
      <c r="AY147" s="1279"/>
      <c r="AZ147" s="1279"/>
      <c r="BA147" s="1279"/>
      <c r="BB147" s="1279"/>
      <c r="BC147" s="1279"/>
    </row>
    <row r="148" spans="2:55">
      <c r="B148" s="1279"/>
      <c r="C148" s="1279"/>
      <c r="D148" s="1279"/>
      <c r="E148" s="1279"/>
      <c r="F148" s="1279"/>
      <c r="G148" s="1279"/>
      <c r="H148" s="1279"/>
      <c r="I148" s="1279"/>
      <c r="J148" s="1279"/>
      <c r="K148" s="1279"/>
      <c r="L148" s="1279"/>
      <c r="M148" s="1279"/>
      <c r="N148" s="1279"/>
      <c r="O148" s="1279"/>
      <c r="P148" s="1279"/>
      <c r="Q148" s="1279"/>
      <c r="R148" s="1279"/>
      <c r="S148" s="1279"/>
      <c r="T148" s="1279"/>
      <c r="U148" s="1279"/>
      <c r="V148" s="1279"/>
      <c r="W148" s="1279"/>
      <c r="X148" s="1279"/>
      <c r="Y148" s="1279"/>
      <c r="Z148" s="1279"/>
      <c r="AA148" s="1279"/>
      <c r="AB148" s="1279"/>
      <c r="AC148" s="1279"/>
      <c r="AD148" s="1279"/>
      <c r="AE148" s="1279"/>
      <c r="AP148" s="1279"/>
      <c r="AQ148" s="1279"/>
      <c r="AR148" s="1279"/>
      <c r="AS148" s="1279"/>
      <c r="AT148" s="1279"/>
      <c r="AU148" s="1279"/>
      <c r="AV148" s="1279"/>
      <c r="AW148" s="1279"/>
      <c r="AX148" s="1279"/>
      <c r="AY148" s="1279"/>
      <c r="AZ148" s="1279"/>
      <c r="BA148" s="1279"/>
      <c r="BB148" s="1279"/>
      <c r="BC148" s="1279"/>
    </row>
    <row r="149" spans="2:55">
      <c r="B149" s="1279"/>
      <c r="C149" s="1279"/>
      <c r="D149" s="1279"/>
      <c r="E149" s="1279"/>
      <c r="F149" s="1279"/>
      <c r="G149" s="1279"/>
      <c r="H149" s="1279"/>
      <c r="I149" s="1279"/>
      <c r="J149" s="1279"/>
      <c r="K149" s="1279"/>
      <c r="L149" s="1279"/>
      <c r="M149" s="1279"/>
      <c r="N149" s="1279"/>
      <c r="O149" s="1279"/>
      <c r="P149" s="1279"/>
      <c r="Q149" s="1279"/>
      <c r="R149" s="1279"/>
      <c r="S149" s="1279"/>
      <c r="T149" s="1279"/>
      <c r="U149" s="1279"/>
      <c r="V149" s="1279"/>
      <c r="W149" s="1279"/>
      <c r="X149" s="1279"/>
      <c r="Y149" s="1279"/>
      <c r="Z149" s="1279"/>
      <c r="AA149" s="1279"/>
      <c r="AB149" s="1279"/>
      <c r="AC149" s="1279"/>
      <c r="AD149" s="1279"/>
      <c r="AE149" s="1279"/>
      <c r="AP149" s="1279"/>
      <c r="AQ149" s="1279"/>
      <c r="AR149" s="1279"/>
      <c r="AS149" s="1279"/>
      <c r="AT149" s="1279"/>
      <c r="AU149" s="1279"/>
      <c r="AV149" s="1279"/>
      <c r="AW149" s="1279"/>
      <c r="AX149" s="1279"/>
      <c r="AY149" s="1279"/>
      <c r="AZ149" s="1279"/>
      <c r="BA149" s="1279"/>
      <c r="BB149" s="1279"/>
      <c r="BC149" s="1279"/>
    </row>
    <row r="150" spans="2:55">
      <c r="B150" s="1279"/>
      <c r="C150" s="1279"/>
      <c r="D150" s="1279"/>
      <c r="E150" s="1279"/>
      <c r="F150" s="1279"/>
      <c r="G150" s="1279"/>
      <c r="H150" s="1279"/>
      <c r="I150" s="1279"/>
      <c r="J150" s="1279"/>
      <c r="K150" s="1279"/>
      <c r="L150" s="1279"/>
      <c r="M150" s="1279"/>
      <c r="N150" s="1279"/>
      <c r="O150" s="1279"/>
      <c r="P150" s="1279"/>
      <c r="Q150" s="1279"/>
      <c r="R150" s="1279"/>
      <c r="S150" s="1279"/>
      <c r="T150" s="1279"/>
      <c r="U150" s="1279"/>
      <c r="V150" s="1279"/>
      <c r="W150" s="1279"/>
      <c r="X150" s="1279"/>
      <c r="Y150" s="1279"/>
      <c r="Z150" s="1279"/>
      <c r="AA150" s="1279"/>
      <c r="AB150" s="1279"/>
      <c r="AC150" s="1279"/>
      <c r="AD150" s="1279"/>
      <c r="AE150" s="1279"/>
      <c r="AP150" s="1279"/>
      <c r="AQ150" s="1279"/>
      <c r="AR150" s="1279"/>
      <c r="AS150" s="1279"/>
      <c r="AT150" s="1279"/>
      <c r="AU150" s="1279"/>
      <c r="AV150" s="1279"/>
      <c r="AW150" s="1279"/>
      <c r="AX150" s="1279"/>
      <c r="AY150" s="1279"/>
      <c r="AZ150" s="1279"/>
      <c r="BA150" s="1279"/>
      <c r="BB150" s="1279"/>
      <c r="BC150" s="1279"/>
    </row>
    <row r="151" spans="2:55">
      <c r="B151" s="1279"/>
      <c r="C151" s="1279"/>
      <c r="D151" s="1279"/>
      <c r="E151" s="1279"/>
      <c r="F151" s="1279"/>
      <c r="G151" s="1279"/>
      <c r="H151" s="1279"/>
      <c r="I151" s="1279"/>
      <c r="J151" s="1279"/>
      <c r="K151" s="1279"/>
      <c r="L151" s="1279"/>
      <c r="M151" s="1279"/>
      <c r="N151" s="1279"/>
      <c r="O151" s="1279"/>
      <c r="P151" s="1279"/>
      <c r="Q151" s="1279"/>
      <c r="R151" s="1279"/>
      <c r="S151" s="1279"/>
      <c r="T151" s="1279"/>
      <c r="U151" s="1279"/>
      <c r="V151" s="1279"/>
      <c r="W151" s="1279"/>
      <c r="X151" s="1279"/>
      <c r="Y151" s="1279"/>
      <c r="Z151" s="1279"/>
      <c r="AA151" s="1279"/>
      <c r="AB151" s="1279"/>
      <c r="AC151" s="1279"/>
      <c r="AD151" s="1279"/>
      <c r="AE151" s="1279"/>
      <c r="AP151" s="1279"/>
      <c r="AQ151" s="1279"/>
      <c r="AR151" s="1279"/>
      <c r="AS151" s="1279"/>
      <c r="AT151" s="1279"/>
      <c r="AU151" s="1279"/>
      <c r="AV151" s="1279"/>
      <c r="AW151" s="1279"/>
      <c r="AX151" s="1279"/>
      <c r="AY151" s="1279"/>
      <c r="AZ151" s="1279"/>
      <c r="BA151" s="1279"/>
      <c r="BB151" s="1279"/>
      <c r="BC151" s="1279"/>
    </row>
    <row r="152" spans="2:55">
      <c r="B152" s="1279"/>
      <c r="C152" s="1279"/>
      <c r="D152" s="1279"/>
      <c r="E152" s="1279"/>
      <c r="F152" s="1279"/>
      <c r="G152" s="1279"/>
      <c r="H152" s="1279"/>
      <c r="I152" s="1279"/>
      <c r="J152" s="1279"/>
      <c r="K152" s="1279"/>
      <c r="L152" s="1279"/>
      <c r="M152" s="1279"/>
      <c r="N152" s="1279"/>
      <c r="O152" s="1279"/>
      <c r="P152" s="1279"/>
      <c r="Q152" s="1279"/>
      <c r="R152" s="1279"/>
      <c r="S152" s="1279"/>
      <c r="T152" s="1279"/>
      <c r="U152" s="1279"/>
      <c r="V152" s="1279"/>
      <c r="W152" s="1279"/>
      <c r="X152" s="1279"/>
      <c r="Y152" s="1279"/>
      <c r="Z152" s="1279"/>
      <c r="AA152" s="1279"/>
      <c r="AB152" s="1279"/>
      <c r="AC152" s="1279"/>
      <c r="AD152" s="1279"/>
      <c r="AE152" s="1279"/>
      <c r="AP152" s="1279"/>
      <c r="AQ152" s="1279"/>
      <c r="AR152" s="1279"/>
      <c r="AS152" s="1279"/>
      <c r="AT152" s="1279"/>
      <c r="AU152" s="1279"/>
      <c r="AV152" s="1279"/>
      <c r="AW152" s="1279"/>
      <c r="AX152" s="1279"/>
      <c r="AY152" s="1279"/>
      <c r="AZ152" s="1279"/>
      <c r="BA152" s="1279"/>
      <c r="BB152" s="1279"/>
      <c r="BC152" s="1279"/>
    </row>
    <row r="153" spans="2:55">
      <c r="B153" s="1279"/>
      <c r="C153" s="1279"/>
      <c r="D153" s="1279"/>
      <c r="E153" s="1279"/>
      <c r="F153" s="1279"/>
      <c r="G153" s="1279"/>
      <c r="H153" s="1279"/>
      <c r="I153" s="1279"/>
      <c r="J153" s="1279"/>
      <c r="K153" s="1279"/>
      <c r="L153" s="1279"/>
      <c r="M153" s="1279"/>
      <c r="N153" s="1279"/>
      <c r="O153" s="1279"/>
      <c r="P153" s="1279"/>
      <c r="Q153" s="1279"/>
      <c r="R153" s="1279"/>
      <c r="S153" s="1279"/>
      <c r="T153" s="1279"/>
      <c r="U153" s="1279"/>
      <c r="V153" s="1279"/>
      <c r="W153" s="1279"/>
      <c r="X153" s="1279"/>
      <c r="Y153" s="1279"/>
      <c r="Z153" s="1279"/>
      <c r="AA153" s="1279"/>
      <c r="AB153" s="1279"/>
      <c r="AC153" s="1279"/>
      <c r="AD153" s="1279"/>
      <c r="AE153" s="1279"/>
      <c r="AP153" s="1279"/>
      <c r="AQ153" s="1279"/>
      <c r="AR153" s="1279"/>
      <c r="AS153" s="1279"/>
      <c r="AT153" s="1279"/>
      <c r="AU153" s="1279"/>
      <c r="AV153" s="1279"/>
      <c r="AW153" s="1279"/>
      <c r="AX153" s="1279"/>
      <c r="AY153" s="1279"/>
      <c r="AZ153" s="1279"/>
      <c r="BA153" s="1279"/>
      <c r="BB153" s="1279"/>
      <c r="BC153" s="1279"/>
    </row>
    <row r="154" spans="2:55">
      <c r="B154" s="1279"/>
      <c r="C154" s="1279"/>
      <c r="D154" s="1279"/>
      <c r="E154" s="1279"/>
      <c r="F154" s="1279"/>
      <c r="G154" s="1279"/>
      <c r="H154" s="1279"/>
      <c r="I154" s="1279"/>
      <c r="J154" s="1279"/>
      <c r="K154" s="1279"/>
      <c r="L154" s="1279"/>
      <c r="M154" s="1279"/>
      <c r="N154" s="1279"/>
      <c r="O154" s="1279"/>
      <c r="P154" s="1279"/>
      <c r="Q154" s="1279"/>
      <c r="R154" s="1279"/>
      <c r="S154" s="1279"/>
      <c r="T154" s="1279"/>
      <c r="U154" s="1279"/>
      <c r="V154" s="1279"/>
      <c r="W154" s="1279"/>
      <c r="X154" s="1279"/>
      <c r="Y154" s="1279"/>
      <c r="Z154" s="1279"/>
      <c r="AA154" s="1279"/>
      <c r="AB154" s="1279"/>
      <c r="AC154" s="1279"/>
      <c r="AD154" s="1279"/>
      <c r="AE154" s="1279"/>
      <c r="AP154" s="1279"/>
      <c r="AQ154" s="1279"/>
      <c r="AR154" s="1279"/>
      <c r="AS154" s="1279"/>
      <c r="AT154" s="1279"/>
      <c r="AU154" s="1279"/>
      <c r="AV154" s="1279"/>
      <c r="AW154" s="1279"/>
      <c r="AX154" s="1279"/>
      <c r="AY154" s="1279"/>
      <c r="AZ154" s="1279"/>
      <c r="BA154" s="1279"/>
      <c r="BB154" s="1279"/>
      <c r="BC154" s="1279"/>
    </row>
    <row r="155" spans="2:55">
      <c r="B155" s="1279"/>
      <c r="C155" s="1279"/>
      <c r="D155" s="1279"/>
      <c r="E155" s="1279"/>
      <c r="F155" s="1279"/>
      <c r="G155" s="1279"/>
      <c r="H155" s="1279"/>
      <c r="I155" s="1279"/>
      <c r="J155" s="1279"/>
      <c r="K155" s="1279"/>
      <c r="L155" s="1279"/>
      <c r="M155" s="1279"/>
      <c r="N155" s="1279"/>
      <c r="O155" s="1279"/>
      <c r="P155" s="1279"/>
      <c r="Q155" s="1279"/>
      <c r="R155" s="1279"/>
      <c r="S155" s="1279"/>
      <c r="T155" s="1279"/>
      <c r="U155" s="1279"/>
      <c r="V155" s="1279"/>
      <c r="W155" s="1279"/>
      <c r="X155" s="1279"/>
      <c r="Y155" s="1279"/>
      <c r="Z155" s="1279"/>
      <c r="AA155" s="1279"/>
      <c r="AB155" s="1279"/>
      <c r="AC155" s="1279"/>
      <c r="AD155" s="1279"/>
      <c r="AE155" s="1279"/>
      <c r="AP155" s="1279"/>
      <c r="AQ155" s="1279"/>
      <c r="AR155" s="1279"/>
      <c r="AS155" s="1279"/>
      <c r="AT155" s="1279"/>
      <c r="AU155" s="1279"/>
      <c r="AV155" s="1279"/>
      <c r="AW155" s="1279"/>
      <c r="AX155" s="1279"/>
      <c r="AY155" s="1279"/>
      <c r="AZ155" s="1279"/>
      <c r="BA155" s="1279"/>
      <c r="BB155" s="1279"/>
      <c r="BC155" s="1279"/>
    </row>
    <row r="156" spans="2:55">
      <c r="B156" s="1279"/>
      <c r="C156" s="1279"/>
      <c r="D156" s="1279"/>
      <c r="E156" s="1279"/>
      <c r="F156" s="1279"/>
      <c r="G156" s="1279"/>
      <c r="H156" s="1279"/>
      <c r="I156" s="1279"/>
      <c r="J156" s="1279"/>
      <c r="K156" s="1279"/>
      <c r="L156" s="1279"/>
      <c r="M156" s="1279"/>
      <c r="N156" s="1279"/>
      <c r="O156" s="1279"/>
      <c r="P156" s="1279"/>
      <c r="Q156" s="1279"/>
      <c r="R156" s="1279"/>
      <c r="S156" s="1279"/>
      <c r="T156" s="1279"/>
      <c r="U156" s="1279"/>
      <c r="V156" s="1279"/>
      <c r="W156" s="1279"/>
      <c r="X156" s="1279"/>
      <c r="Y156" s="1279"/>
      <c r="Z156" s="1279"/>
      <c r="AA156" s="1279"/>
      <c r="AB156" s="1279"/>
      <c r="AC156" s="1279"/>
      <c r="AD156" s="1279"/>
      <c r="AE156" s="1279"/>
      <c r="AP156" s="1279"/>
      <c r="AQ156" s="1279"/>
      <c r="AR156" s="1279"/>
      <c r="AS156" s="1279"/>
      <c r="AT156" s="1279"/>
      <c r="AU156" s="1279"/>
      <c r="AV156" s="1279"/>
      <c r="AW156" s="1279"/>
      <c r="AX156" s="1279"/>
      <c r="AY156" s="1279"/>
      <c r="AZ156" s="1279"/>
      <c r="BA156" s="1279"/>
      <c r="BB156" s="1279"/>
      <c r="BC156" s="1279"/>
    </row>
    <row r="157" spans="2:55">
      <c r="B157" s="1279"/>
      <c r="C157" s="1279"/>
      <c r="D157" s="1279"/>
      <c r="E157" s="1279"/>
      <c r="F157" s="1279"/>
      <c r="G157" s="1279"/>
      <c r="H157" s="1279"/>
      <c r="I157" s="1279"/>
      <c r="J157" s="1279"/>
      <c r="K157" s="1279"/>
      <c r="L157" s="1279"/>
      <c r="M157" s="1279"/>
      <c r="N157" s="1279"/>
      <c r="O157" s="1279"/>
      <c r="P157" s="1279"/>
      <c r="Q157" s="1279"/>
      <c r="R157" s="1279"/>
      <c r="S157" s="1279"/>
      <c r="T157" s="1279"/>
      <c r="U157" s="1279"/>
      <c r="V157" s="1279"/>
      <c r="W157" s="1279"/>
      <c r="X157" s="1279"/>
      <c r="Y157" s="1279"/>
      <c r="Z157" s="1279"/>
      <c r="AA157" s="1279"/>
      <c r="AB157" s="1279"/>
      <c r="AC157" s="1279"/>
      <c r="AD157" s="1279"/>
      <c r="AE157" s="1279"/>
      <c r="AP157" s="1279"/>
      <c r="AQ157" s="1279"/>
      <c r="AR157" s="1279"/>
      <c r="AS157" s="1279"/>
      <c r="AT157" s="1279"/>
      <c r="AU157" s="1279"/>
      <c r="AV157" s="1279"/>
      <c r="AW157" s="1279"/>
      <c r="AX157" s="1279"/>
      <c r="AY157" s="1279"/>
      <c r="AZ157" s="1279"/>
      <c r="BA157" s="1279"/>
      <c r="BB157" s="1279"/>
      <c r="BC157" s="1279"/>
    </row>
    <row r="158" spans="2:55">
      <c r="B158" s="1279"/>
      <c r="C158" s="1279"/>
      <c r="D158" s="1279"/>
      <c r="E158" s="1279"/>
      <c r="F158" s="1279"/>
      <c r="G158" s="1279"/>
      <c r="H158" s="1279"/>
      <c r="I158" s="1279"/>
      <c r="J158" s="1279"/>
      <c r="K158" s="1279"/>
      <c r="L158" s="1279"/>
      <c r="M158" s="1279"/>
      <c r="N158" s="1279"/>
      <c r="O158" s="1279"/>
      <c r="P158" s="1279"/>
      <c r="Q158" s="1279"/>
      <c r="R158" s="1279"/>
      <c r="S158" s="1279"/>
      <c r="T158" s="1279"/>
      <c r="U158" s="1279"/>
      <c r="V158" s="1279"/>
      <c r="W158" s="1279"/>
      <c r="X158" s="1279"/>
      <c r="Y158" s="1279"/>
      <c r="Z158" s="1279"/>
      <c r="AA158" s="1279"/>
      <c r="AB158" s="1279"/>
      <c r="AC158" s="1279"/>
      <c r="AD158" s="1279"/>
      <c r="AE158" s="1279"/>
      <c r="AP158" s="1279"/>
      <c r="AQ158" s="1279"/>
      <c r="AR158" s="1279"/>
      <c r="AS158" s="1279"/>
      <c r="AT158" s="1279"/>
      <c r="AU158" s="1279"/>
      <c r="AV158" s="1279"/>
      <c r="AW158" s="1279"/>
      <c r="AX158" s="1279"/>
      <c r="AY158" s="1279"/>
      <c r="AZ158" s="1279"/>
      <c r="BA158" s="1279"/>
      <c r="BB158" s="1279"/>
      <c r="BC158" s="1279"/>
    </row>
    <row r="159" spans="2:55">
      <c r="B159" s="1279"/>
      <c r="C159" s="1279"/>
      <c r="D159" s="1279"/>
      <c r="E159" s="1279"/>
      <c r="F159" s="1279"/>
      <c r="G159" s="1279"/>
      <c r="H159" s="1279"/>
      <c r="I159" s="1279"/>
      <c r="J159" s="1279"/>
      <c r="K159" s="1279"/>
      <c r="L159" s="1279"/>
      <c r="M159" s="1279"/>
      <c r="N159" s="1279"/>
      <c r="O159" s="1279"/>
      <c r="P159" s="1279"/>
      <c r="Q159" s="1279"/>
      <c r="R159" s="1279"/>
      <c r="S159" s="1279"/>
      <c r="T159" s="1279"/>
      <c r="U159" s="1279"/>
      <c r="V159" s="1279"/>
      <c r="W159" s="1279"/>
      <c r="X159" s="1279"/>
      <c r="Y159" s="1279"/>
      <c r="Z159" s="1279"/>
      <c r="AA159" s="1279"/>
      <c r="AB159" s="1279"/>
      <c r="AC159" s="1279"/>
      <c r="AD159" s="1279"/>
      <c r="AE159" s="1279"/>
      <c r="AP159" s="1279"/>
      <c r="AQ159" s="1279"/>
      <c r="AR159" s="1279"/>
      <c r="AS159" s="1279"/>
      <c r="AT159" s="1279"/>
      <c r="AU159" s="1279"/>
      <c r="AV159" s="1279"/>
      <c r="AW159" s="1279"/>
      <c r="AX159" s="1279"/>
      <c r="AY159" s="1279"/>
      <c r="AZ159" s="1279"/>
      <c r="BA159" s="1279"/>
      <c r="BB159" s="1279"/>
      <c r="BC159" s="1279"/>
    </row>
    <row r="160" spans="2:55">
      <c r="B160" s="1279"/>
      <c r="C160" s="1279"/>
      <c r="D160" s="1279"/>
      <c r="E160" s="1279"/>
      <c r="F160" s="1279"/>
      <c r="G160" s="1279"/>
      <c r="H160" s="1279"/>
      <c r="I160" s="1279"/>
      <c r="J160" s="1279"/>
      <c r="K160" s="1279"/>
      <c r="L160" s="1279"/>
      <c r="M160" s="1279"/>
      <c r="N160" s="1279"/>
      <c r="O160" s="1279"/>
      <c r="P160" s="1279"/>
      <c r="Q160" s="1279"/>
      <c r="R160" s="1279"/>
      <c r="S160" s="1279"/>
      <c r="T160" s="1279"/>
      <c r="U160" s="1279"/>
      <c r="V160" s="1279"/>
      <c r="W160" s="1279"/>
      <c r="X160" s="1279"/>
      <c r="Y160" s="1279"/>
      <c r="Z160" s="1279"/>
      <c r="AA160" s="1279"/>
      <c r="AB160" s="1279"/>
      <c r="AC160" s="1279"/>
      <c r="AD160" s="1279"/>
      <c r="AE160" s="1279"/>
      <c r="AP160" s="1279"/>
      <c r="AQ160" s="1279"/>
      <c r="AR160" s="1279"/>
      <c r="AS160" s="1279"/>
      <c r="AT160" s="1279"/>
      <c r="AU160" s="1279"/>
      <c r="AV160" s="1279"/>
      <c r="AW160" s="1279"/>
      <c r="AX160" s="1279"/>
      <c r="AY160" s="1279"/>
      <c r="AZ160" s="1279"/>
      <c r="BA160" s="1279"/>
      <c r="BB160" s="1279"/>
      <c r="BC160" s="1279"/>
    </row>
    <row r="161" spans="2:55">
      <c r="B161" s="1279"/>
      <c r="C161" s="1279"/>
      <c r="D161" s="1279"/>
      <c r="E161" s="1279"/>
      <c r="F161" s="1279"/>
      <c r="G161" s="1279"/>
      <c r="H161" s="1279"/>
      <c r="I161" s="1279"/>
      <c r="J161" s="1279"/>
      <c r="K161" s="1279"/>
      <c r="L161" s="1279"/>
      <c r="M161" s="1279"/>
      <c r="N161" s="1279"/>
      <c r="O161" s="1279"/>
      <c r="P161" s="1279"/>
      <c r="Q161" s="1279"/>
      <c r="R161" s="1279"/>
      <c r="S161" s="1279"/>
      <c r="T161" s="1279"/>
      <c r="U161" s="1279"/>
      <c r="V161" s="1279"/>
      <c r="W161" s="1279"/>
      <c r="X161" s="1279"/>
      <c r="Y161" s="1279"/>
      <c r="Z161" s="1279"/>
      <c r="AA161" s="1279"/>
      <c r="AB161" s="1279"/>
      <c r="AC161" s="1279"/>
      <c r="AD161" s="1279"/>
      <c r="AE161" s="1279"/>
      <c r="AP161" s="1279"/>
      <c r="AQ161" s="1279"/>
      <c r="AR161" s="1279"/>
      <c r="AS161" s="1279"/>
      <c r="AT161" s="1279"/>
      <c r="AU161" s="1279"/>
      <c r="AV161" s="1279"/>
      <c r="AW161" s="1279"/>
      <c r="AX161" s="1279"/>
      <c r="AY161" s="1279"/>
      <c r="AZ161" s="1279"/>
      <c r="BA161" s="1279"/>
      <c r="BB161" s="1279"/>
      <c r="BC161" s="1279"/>
    </row>
    <row r="162" spans="2:55">
      <c r="B162" s="1279"/>
      <c r="C162" s="1279"/>
      <c r="D162" s="1279"/>
      <c r="E162" s="1279"/>
      <c r="F162" s="1279"/>
      <c r="G162" s="1279"/>
      <c r="H162" s="1279"/>
      <c r="I162" s="1279"/>
      <c r="J162" s="1279"/>
      <c r="K162" s="1279"/>
      <c r="L162" s="1279"/>
      <c r="M162" s="1279"/>
      <c r="N162" s="1279"/>
      <c r="O162" s="1279"/>
      <c r="P162" s="1279"/>
      <c r="Q162" s="1279"/>
      <c r="R162" s="1279"/>
      <c r="S162" s="1279"/>
      <c r="T162" s="1279"/>
      <c r="U162" s="1279"/>
      <c r="V162" s="1279"/>
      <c r="W162" s="1279"/>
      <c r="X162" s="1279"/>
      <c r="Y162" s="1279"/>
      <c r="Z162" s="1279"/>
      <c r="AA162" s="1279"/>
      <c r="AB162" s="1279"/>
      <c r="AC162" s="1279"/>
      <c r="AD162" s="1279"/>
      <c r="AE162" s="1279"/>
      <c r="AP162" s="1279"/>
      <c r="AQ162" s="1279"/>
      <c r="AR162" s="1279"/>
      <c r="AS162" s="1279"/>
      <c r="AT162" s="1279"/>
      <c r="AU162" s="1279"/>
      <c r="AV162" s="1279"/>
      <c r="AW162" s="1279"/>
      <c r="AX162" s="1279"/>
      <c r="AY162" s="1279"/>
      <c r="AZ162" s="1279"/>
      <c r="BA162" s="1279"/>
      <c r="BB162" s="1279"/>
      <c r="BC162" s="1279"/>
    </row>
    <row r="163" spans="2:55">
      <c r="B163" s="1279"/>
      <c r="C163" s="1279"/>
      <c r="D163" s="1279"/>
      <c r="E163" s="1279"/>
      <c r="F163" s="1279"/>
      <c r="G163" s="1279"/>
      <c r="H163" s="1279"/>
      <c r="I163" s="1279"/>
      <c r="J163" s="1279"/>
      <c r="K163" s="1279"/>
      <c r="L163" s="1279"/>
      <c r="M163" s="1279"/>
      <c r="N163" s="1279"/>
      <c r="O163" s="1279"/>
      <c r="P163" s="1279"/>
      <c r="Q163" s="1279"/>
      <c r="R163" s="1279"/>
      <c r="S163" s="1279"/>
      <c r="T163" s="1279"/>
      <c r="U163" s="1279"/>
      <c r="V163" s="1279"/>
      <c r="W163" s="1279"/>
      <c r="X163" s="1279"/>
      <c r="Y163" s="1279"/>
      <c r="Z163" s="1279"/>
      <c r="AA163" s="1279"/>
      <c r="AB163" s="1279"/>
      <c r="AC163" s="1279"/>
      <c r="AD163" s="1279"/>
      <c r="AE163" s="1279"/>
      <c r="AP163" s="1279"/>
      <c r="AQ163" s="1279"/>
      <c r="AR163" s="1279"/>
      <c r="AS163" s="1279"/>
      <c r="AT163" s="1279"/>
      <c r="AU163" s="1279"/>
      <c r="AV163" s="1279"/>
      <c r="AW163" s="1279"/>
      <c r="AX163" s="1279"/>
      <c r="AY163" s="1279"/>
      <c r="AZ163" s="1279"/>
      <c r="BA163" s="1279"/>
      <c r="BB163" s="1279"/>
      <c r="BC163" s="1279"/>
    </row>
    <row r="164" spans="2:55">
      <c r="B164" s="1279"/>
      <c r="C164" s="1279"/>
      <c r="D164" s="1279"/>
      <c r="E164" s="1279"/>
      <c r="F164" s="1279"/>
      <c r="G164" s="1279"/>
      <c r="H164" s="1279"/>
      <c r="I164" s="1279"/>
      <c r="J164" s="1279"/>
      <c r="K164" s="1279"/>
      <c r="L164" s="1279"/>
      <c r="M164" s="1279"/>
      <c r="N164" s="1279"/>
      <c r="O164" s="1279"/>
      <c r="P164" s="1279"/>
      <c r="Q164" s="1279"/>
      <c r="R164" s="1279"/>
      <c r="S164" s="1279"/>
      <c r="T164" s="1279"/>
      <c r="U164" s="1279"/>
      <c r="V164" s="1279"/>
      <c r="W164" s="1279"/>
      <c r="X164" s="1279"/>
      <c r="Y164" s="1279"/>
      <c r="Z164" s="1279"/>
      <c r="AA164" s="1279"/>
      <c r="AB164" s="1279"/>
      <c r="AC164" s="1279"/>
      <c r="AD164" s="1279"/>
      <c r="AE164" s="1279"/>
      <c r="AP164" s="1279"/>
      <c r="AQ164" s="1279"/>
      <c r="AR164" s="1279"/>
      <c r="AS164" s="1279"/>
      <c r="AT164" s="1279"/>
      <c r="AU164" s="1279"/>
      <c r="AV164" s="1279"/>
      <c r="AW164" s="1279"/>
      <c r="AX164" s="1279"/>
      <c r="AY164" s="1279"/>
      <c r="AZ164" s="1279"/>
      <c r="BA164" s="1279"/>
      <c r="BB164" s="1279"/>
      <c r="BC164" s="1279"/>
    </row>
    <row r="165" spans="2:55">
      <c r="B165" s="1279"/>
      <c r="C165" s="1279"/>
      <c r="D165" s="1279"/>
      <c r="E165" s="1279"/>
      <c r="F165" s="1279"/>
      <c r="G165" s="1279"/>
      <c r="H165" s="1279"/>
      <c r="I165" s="1279"/>
      <c r="J165" s="1279"/>
      <c r="K165" s="1279"/>
      <c r="L165" s="1279"/>
      <c r="M165" s="1279"/>
      <c r="N165" s="1279"/>
      <c r="O165" s="1279"/>
      <c r="P165" s="1279"/>
      <c r="Q165" s="1279"/>
      <c r="R165" s="1279"/>
      <c r="S165" s="1279"/>
      <c r="T165" s="1279"/>
      <c r="U165" s="1279"/>
      <c r="V165" s="1279"/>
      <c r="W165" s="1279"/>
      <c r="X165" s="1279"/>
      <c r="Y165" s="1279"/>
      <c r="Z165" s="1279"/>
      <c r="AA165" s="1279"/>
      <c r="AB165" s="1279"/>
      <c r="AC165" s="1279"/>
      <c r="AD165" s="1279"/>
      <c r="AE165" s="1279"/>
      <c r="AP165" s="1279"/>
      <c r="AQ165" s="1279"/>
      <c r="AR165" s="1279"/>
      <c r="AS165" s="1279"/>
      <c r="AT165" s="1279"/>
      <c r="AU165" s="1279"/>
      <c r="AV165" s="1279"/>
      <c r="AW165" s="1279"/>
      <c r="AX165" s="1279"/>
      <c r="AY165" s="1279"/>
      <c r="AZ165" s="1279"/>
      <c r="BA165" s="1279"/>
      <c r="BB165" s="1279"/>
      <c r="BC165" s="1279"/>
    </row>
    <row r="166" spans="2:55">
      <c r="B166" s="1279"/>
      <c r="C166" s="1279"/>
      <c r="D166" s="1279"/>
      <c r="E166" s="1279"/>
      <c r="F166" s="1279"/>
      <c r="G166" s="1279"/>
      <c r="H166" s="1279"/>
      <c r="I166" s="1279"/>
      <c r="J166" s="1279"/>
      <c r="K166" s="1279"/>
      <c r="L166" s="1279"/>
      <c r="M166" s="1279"/>
      <c r="N166" s="1279"/>
      <c r="O166" s="1279"/>
      <c r="P166" s="1279"/>
      <c r="Q166" s="1279"/>
      <c r="R166" s="1279"/>
      <c r="S166" s="1279"/>
      <c r="T166" s="1279"/>
      <c r="U166" s="1279"/>
      <c r="V166" s="1279"/>
      <c r="W166" s="1279"/>
      <c r="X166" s="1279"/>
      <c r="Y166" s="1279"/>
      <c r="Z166" s="1279"/>
      <c r="AA166" s="1279"/>
      <c r="AB166" s="1279"/>
      <c r="AC166" s="1279"/>
      <c r="AD166" s="1279"/>
      <c r="AE166" s="1279"/>
      <c r="AP166" s="1279"/>
      <c r="AQ166" s="1279"/>
      <c r="AR166" s="1279"/>
      <c r="AS166" s="1279"/>
      <c r="AT166" s="1279"/>
      <c r="AU166" s="1279"/>
      <c r="AV166" s="1279"/>
      <c r="AW166" s="1279"/>
      <c r="AX166" s="1279"/>
      <c r="AY166" s="1279"/>
      <c r="AZ166" s="1279"/>
      <c r="BA166" s="1279"/>
      <c r="BB166" s="1279"/>
      <c r="BC166" s="1279"/>
    </row>
    <row r="167" spans="2:55">
      <c r="B167" s="1279"/>
      <c r="C167" s="1279"/>
      <c r="D167" s="1279"/>
      <c r="E167" s="1279"/>
      <c r="F167" s="1279"/>
      <c r="G167" s="1279"/>
      <c r="H167" s="1279"/>
      <c r="I167" s="1279"/>
      <c r="J167" s="1279"/>
      <c r="K167" s="1279"/>
      <c r="L167" s="1279"/>
      <c r="M167" s="1279"/>
      <c r="N167" s="1279"/>
      <c r="O167" s="1279"/>
      <c r="P167" s="1279"/>
      <c r="Q167" s="1279"/>
      <c r="R167" s="1279"/>
      <c r="S167" s="1279"/>
      <c r="T167" s="1279"/>
      <c r="U167" s="1279"/>
      <c r="V167" s="1279"/>
      <c r="W167" s="1279"/>
      <c r="X167" s="1279"/>
      <c r="Y167" s="1279"/>
      <c r="Z167" s="1279"/>
      <c r="AA167" s="1279"/>
      <c r="AB167" s="1279"/>
      <c r="AC167" s="1279"/>
      <c r="AD167" s="1279"/>
      <c r="AE167" s="1279"/>
      <c r="AP167" s="1279"/>
      <c r="AQ167" s="1279"/>
      <c r="AR167" s="1279"/>
      <c r="AS167" s="1279"/>
      <c r="AT167" s="1279"/>
      <c r="AU167" s="1279"/>
      <c r="AV167" s="1279"/>
      <c r="AW167" s="1279"/>
      <c r="AX167" s="1279"/>
      <c r="AY167" s="1279"/>
      <c r="AZ167" s="1279"/>
      <c r="BA167" s="1279"/>
      <c r="BB167" s="1279"/>
      <c r="BC167" s="1279"/>
    </row>
    <row r="168" spans="2:55">
      <c r="B168" s="1279"/>
      <c r="C168" s="1279"/>
      <c r="D168" s="1279"/>
      <c r="E168" s="1279"/>
      <c r="F168" s="1279"/>
      <c r="G168" s="1279"/>
      <c r="H168" s="1279"/>
      <c r="I168" s="1279"/>
      <c r="J168" s="1279"/>
      <c r="K168" s="1279"/>
      <c r="L168" s="1279"/>
      <c r="M168" s="1279"/>
      <c r="N168" s="1279"/>
      <c r="O168" s="1279"/>
      <c r="P168" s="1279"/>
      <c r="Q168" s="1279"/>
      <c r="R168" s="1279"/>
      <c r="S168" s="1279"/>
      <c r="T168" s="1279"/>
      <c r="U168" s="1279"/>
      <c r="V168" s="1279"/>
      <c r="W168" s="1279"/>
      <c r="X168" s="1279"/>
      <c r="Y168" s="1279"/>
      <c r="Z168" s="1279"/>
      <c r="AA168" s="1279"/>
      <c r="AB168" s="1279"/>
      <c r="AC168" s="1279"/>
      <c r="AD168" s="1279"/>
      <c r="AE168" s="1279"/>
      <c r="AP168" s="1279"/>
      <c r="AQ168" s="1279"/>
      <c r="AR168" s="1279"/>
      <c r="AS168" s="1279"/>
      <c r="AT168" s="1279"/>
      <c r="AU168" s="1279"/>
      <c r="AV168" s="1279"/>
      <c r="AW168" s="1279"/>
      <c r="AX168" s="1279"/>
      <c r="AY168" s="1279"/>
      <c r="AZ168" s="1279"/>
      <c r="BA168" s="1279"/>
      <c r="BB168" s="1279"/>
      <c r="BC168" s="1279"/>
    </row>
    <row r="169" spans="2:55">
      <c r="B169" s="1279"/>
      <c r="C169" s="1279"/>
      <c r="D169" s="1279"/>
      <c r="E169" s="1279"/>
      <c r="F169" s="1279"/>
      <c r="G169" s="1279"/>
      <c r="H169" s="1279"/>
      <c r="I169" s="1279"/>
      <c r="J169" s="1279"/>
      <c r="K169" s="1279"/>
      <c r="L169" s="1279"/>
      <c r="M169" s="1279"/>
      <c r="N169" s="1279"/>
      <c r="O169" s="1279"/>
      <c r="P169" s="1279"/>
      <c r="Q169" s="1279"/>
      <c r="R169" s="1279"/>
      <c r="S169" s="1279"/>
      <c r="T169" s="1279"/>
      <c r="U169" s="1279"/>
      <c r="V169" s="1279"/>
      <c r="W169" s="1279"/>
      <c r="X169" s="1279"/>
      <c r="Y169" s="1279"/>
      <c r="Z169" s="1279"/>
      <c r="AA169" s="1279"/>
      <c r="AB169" s="1279"/>
      <c r="AC169" s="1279"/>
      <c r="AD169" s="1279"/>
      <c r="AE169" s="1279"/>
      <c r="AP169" s="1279"/>
      <c r="AQ169" s="1279"/>
      <c r="AR169" s="1279"/>
      <c r="AS169" s="1279"/>
      <c r="AT169" s="1279"/>
      <c r="AU169" s="1279"/>
      <c r="AV169" s="1279"/>
      <c r="AW169" s="1279"/>
      <c r="AX169" s="1279"/>
      <c r="AY169" s="1279"/>
      <c r="AZ169" s="1279"/>
      <c r="BA169" s="1279"/>
      <c r="BB169" s="1279"/>
      <c r="BC169" s="1279"/>
    </row>
    <row r="170" spans="2:55">
      <c r="B170" s="1279"/>
      <c r="C170" s="1279"/>
      <c r="D170" s="1279"/>
      <c r="E170" s="1279"/>
      <c r="F170" s="1279"/>
      <c r="G170" s="1279"/>
      <c r="H170" s="1279"/>
      <c r="I170" s="1279"/>
      <c r="J170" s="1279"/>
      <c r="K170" s="1279"/>
      <c r="L170" s="1279"/>
      <c r="M170" s="1279"/>
      <c r="N170" s="1279"/>
      <c r="O170" s="1279"/>
      <c r="P170" s="1279"/>
      <c r="Q170" s="1279"/>
      <c r="R170" s="1279"/>
      <c r="S170" s="1279"/>
      <c r="T170" s="1279"/>
      <c r="U170" s="1279"/>
      <c r="V170" s="1279"/>
      <c r="W170" s="1279"/>
      <c r="X170" s="1279"/>
      <c r="Y170" s="1279"/>
      <c r="Z170" s="1279"/>
      <c r="AA170" s="1279"/>
      <c r="AB170" s="1279"/>
      <c r="AC170" s="1279"/>
      <c r="AD170" s="1279"/>
      <c r="AE170" s="1279"/>
      <c r="AP170" s="1279"/>
      <c r="AQ170" s="1279"/>
      <c r="AR170" s="1279"/>
      <c r="AS170" s="1279"/>
      <c r="AT170" s="1279"/>
      <c r="AU170" s="1279"/>
      <c r="AV170" s="1279"/>
      <c r="AW170" s="1279"/>
      <c r="AX170" s="1279"/>
      <c r="AY170" s="1279"/>
      <c r="AZ170" s="1279"/>
      <c r="BA170" s="1279"/>
      <c r="BB170" s="1279"/>
      <c r="BC170" s="1279"/>
    </row>
    <row r="171" spans="2:55">
      <c r="B171" s="1279"/>
      <c r="C171" s="1279"/>
      <c r="D171" s="1279"/>
      <c r="E171" s="1279"/>
      <c r="F171" s="1279"/>
      <c r="G171" s="1279"/>
      <c r="H171" s="1279"/>
      <c r="I171" s="1279"/>
      <c r="J171" s="1279"/>
      <c r="K171" s="1279"/>
      <c r="L171" s="1279"/>
      <c r="M171" s="1279"/>
      <c r="N171" s="1279"/>
      <c r="O171" s="1279"/>
      <c r="P171" s="1279"/>
      <c r="Q171" s="1279"/>
      <c r="R171" s="1279"/>
      <c r="S171" s="1279"/>
      <c r="T171" s="1279"/>
      <c r="U171" s="1279"/>
      <c r="V171" s="1279"/>
      <c r="W171" s="1279"/>
      <c r="X171" s="1279"/>
      <c r="Y171" s="1279"/>
      <c r="Z171" s="1279"/>
      <c r="AA171" s="1279"/>
      <c r="AB171" s="1279"/>
      <c r="AC171" s="1279"/>
      <c r="AD171" s="1279"/>
      <c r="AE171" s="1279"/>
      <c r="AP171" s="1279"/>
      <c r="AQ171" s="1279"/>
      <c r="AR171" s="1279"/>
      <c r="AS171" s="1279"/>
      <c r="AT171" s="1279"/>
      <c r="AU171" s="1279"/>
      <c r="AV171" s="1279"/>
      <c r="AW171" s="1279"/>
      <c r="AX171" s="1279"/>
      <c r="AY171" s="1279"/>
      <c r="AZ171" s="1279"/>
      <c r="BA171" s="1279"/>
      <c r="BB171" s="1279"/>
      <c r="BC171" s="1279"/>
    </row>
    <row r="172" spans="2:55">
      <c r="B172" s="1279"/>
      <c r="C172" s="1279"/>
      <c r="D172" s="1279"/>
      <c r="E172" s="1279"/>
      <c r="F172" s="1279"/>
      <c r="G172" s="1279"/>
      <c r="H172" s="1279"/>
      <c r="I172" s="1279"/>
      <c r="J172" s="1279"/>
      <c r="K172" s="1279"/>
      <c r="L172" s="1279"/>
      <c r="M172" s="1279"/>
      <c r="N172" s="1279"/>
      <c r="O172" s="1279"/>
      <c r="P172" s="1279"/>
      <c r="Q172" s="1279"/>
      <c r="R172" s="1279"/>
      <c r="S172" s="1279"/>
      <c r="T172" s="1279"/>
      <c r="U172" s="1279"/>
      <c r="V172" s="1279"/>
      <c r="W172" s="1279"/>
      <c r="X172" s="1279"/>
      <c r="Y172" s="1279"/>
      <c r="Z172" s="1279"/>
      <c r="AA172" s="1279"/>
      <c r="AB172" s="1279"/>
      <c r="AC172" s="1279"/>
      <c r="AD172" s="1279"/>
      <c r="AE172" s="1279"/>
      <c r="AP172" s="1279"/>
      <c r="AQ172" s="1279"/>
      <c r="AR172" s="1279"/>
      <c r="AS172" s="1279"/>
      <c r="AT172" s="1279"/>
      <c r="AU172" s="1279"/>
      <c r="AV172" s="1279"/>
      <c r="AW172" s="1279"/>
      <c r="AX172" s="1279"/>
      <c r="AY172" s="1279"/>
      <c r="AZ172" s="1279"/>
      <c r="BA172" s="1279"/>
      <c r="BB172" s="1279"/>
      <c r="BC172" s="1279"/>
    </row>
  </sheetData>
  <sheetProtection formatCells="0" formatColumns="0" formatRows="0"/>
  <mergeCells count="72">
    <mergeCell ref="B42:AD42"/>
    <mergeCell ref="B43:H43"/>
    <mergeCell ref="I43:R43"/>
    <mergeCell ref="Q10:AD10"/>
    <mergeCell ref="Q35:AD35"/>
    <mergeCell ref="D18:D21"/>
    <mergeCell ref="H34:I34"/>
    <mergeCell ref="S8:Z8"/>
    <mergeCell ref="AB8:AC8"/>
    <mergeCell ref="I7:P7"/>
    <mergeCell ref="S5:S7"/>
    <mergeCell ref="T6:W6"/>
    <mergeCell ref="I5:P6"/>
    <mergeCell ref="AC5:AC7"/>
    <mergeCell ref="T5:W5"/>
    <mergeCell ref="X5:Z5"/>
    <mergeCell ref="AA5:AA7"/>
    <mergeCell ref="Q5:Q7"/>
    <mergeCell ref="R5:R7"/>
    <mergeCell ref="B2:AD2"/>
    <mergeCell ref="B3:H3"/>
    <mergeCell ref="I3:R3"/>
    <mergeCell ref="S3:AD3"/>
    <mergeCell ref="I4:R4"/>
    <mergeCell ref="AB4:AD4"/>
    <mergeCell ref="S4:AA4"/>
    <mergeCell ref="B4:H5"/>
    <mergeCell ref="AB5:AB7"/>
    <mergeCell ref="B7:H7"/>
    <mergeCell ref="AD5:AD7"/>
    <mergeCell ref="B6:H6"/>
    <mergeCell ref="AA45:AA47"/>
    <mergeCell ref="AB45:AB47"/>
    <mergeCell ref="AC45:AC47"/>
    <mergeCell ref="AD45:AD47"/>
    <mergeCell ref="B46:H46"/>
    <mergeCell ref="Q45:Q47"/>
    <mergeCell ref="R45:R47"/>
    <mergeCell ref="S45:S47"/>
    <mergeCell ref="T45:W45"/>
    <mergeCell ref="X45:Z45"/>
    <mergeCell ref="Q49:AD53"/>
    <mergeCell ref="M51:N51"/>
    <mergeCell ref="M52:N52"/>
    <mergeCell ref="B36:P36"/>
    <mergeCell ref="B8:P8"/>
    <mergeCell ref="T46:W46"/>
    <mergeCell ref="B47:H47"/>
    <mergeCell ref="B48:H48"/>
    <mergeCell ref="S48:Z48"/>
    <mergeCell ref="AB48:AC48"/>
    <mergeCell ref="S43:AD43"/>
    <mergeCell ref="B44:H45"/>
    <mergeCell ref="I44:R44"/>
    <mergeCell ref="S44:AA44"/>
    <mergeCell ref="AB44:AD44"/>
    <mergeCell ref="I45:P48"/>
    <mergeCell ref="B71:P71"/>
    <mergeCell ref="Q70:AD70"/>
    <mergeCell ref="J54:K54"/>
    <mergeCell ref="Q55:AD58"/>
    <mergeCell ref="F57:N57"/>
    <mergeCell ref="Q60:AD63"/>
    <mergeCell ref="Q65:AD68"/>
    <mergeCell ref="J68:K68"/>
    <mergeCell ref="J69:K69"/>
    <mergeCell ref="J64:K64"/>
    <mergeCell ref="M59:N59"/>
    <mergeCell ref="M64:N64"/>
    <mergeCell ref="M69:N69"/>
    <mergeCell ref="M54:N54"/>
    <mergeCell ref="J59:K59"/>
  </mergeCells>
  <pageMargins left="0.43307086614173229" right="0.19685039370078741" top="0.19685039370078741" bottom="0.19685039370078741" header="0.15748031496062992" footer="0.19685039370078741"/>
  <pageSetup paperSize="9" scale="90" fitToHeight="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55" workbookViewId="0">
      <selection activeCell="AC73" sqref="AC73"/>
    </sheetView>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 style="1280" bestFit="1" customWidth="1"/>
    <col min="18" max="18" width="3.7109375" style="1280" customWidth="1"/>
    <col min="19" max="23" width="3.42578125" style="1280" customWidth="1"/>
    <col min="24" max="24" width="4.140625" style="1280" customWidth="1"/>
    <col min="25" max="25" width="4.42578125" style="1280" customWidth="1"/>
    <col min="26" max="26" width="4.5703125" style="1280" customWidth="1"/>
    <col min="27" max="27" width="3.7109375" style="1280" customWidth="1"/>
    <col min="28" max="29" width="3.42578125" style="1280" customWidth="1"/>
    <col min="30" max="30" width="3.7109375" style="1280"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80" t="s">
        <v>243</v>
      </c>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2"/>
      <c r="AE2" s="197"/>
      <c r="AP2" s="1279"/>
      <c r="AQ2" s="1279"/>
      <c r="AR2" s="1279"/>
      <c r="AS2" s="1279"/>
      <c r="AT2" s="1279"/>
      <c r="AU2" s="1279"/>
      <c r="AV2" s="1279"/>
      <c r="AW2" s="1279"/>
      <c r="AX2" s="1279"/>
      <c r="AY2" s="1279"/>
      <c r="AZ2" s="1279"/>
      <c r="BA2" s="1279"/>
      <c r="BB2" s="1279"/>
      <c r="BC2" s="1279"/>
    </row>
    <row r="3" spans="1:55" ht="12.75" customHeight="1">
      <c r="A3" s="1041"/>
      <c r="B3" s="3083" t="s">
        <v>66</v>
      </c>
      <c r="C3" s="3084"/>
      <c r="D3" s="3084"/>
      <c r="E3" s="3084"/>
      <c r="F3" s="3084"/>
      <c r="G3" s="3084"/>
      <c r="H3" s="3084"/>
      <c r="I3" s="3085" t="s">
        <v>705</v>
      </c>
      <c r="J3" s="3085"/>
      <c r="K3" s="3085"/>
      <c r="L3" s="3085"/>
      <c r="M3" s="3085"/>
      <c r="N3" s="3085"/>
      <c r="O3" s="3085"/>
      <c r="P3" s="3085"/>
      <c r="Q3" s="3085"/>
      <c r="R3" s="3085"/>
      <c r="S3" s="3060" t="s">
        <v>67</v>
      </c>
      <c r="T3" s="3060"/>
      <c r="U3" s="3060"/>
      <c r="V3" s="3060"/>
      <c r="W3" s="3060"/>
      <c r="X3" s="3060"/>
      <c r="Y3" s="3060"/>
      <c r="Z3" s="3060"/>
      <c r="AA3" s="3060"/>
      <c r="AB3" s="3060"/>
      <c r="AC3" s="3060"/>
      <c r="AD3" s="3061"/>
      <c r="AE3" s="197"/>
      <c r="AP3" s="1279"/>
      <c r="AQ3" s="1279"/>
      <c r="AR3" s="1279"/>
      <c r="AS3" s="1279"/>
      <c r="AT3" s="1279"/>
      <c r="AU3" s="1279"/>
      <c r="AV3" s="1279"/>
      <c r="AW3" s="1279"/>
      <c r="AX3" s="1279"/>
      <c r="AY3" s="1279"/>
      <c r="AZ3" s="1279"/>
      <c r="BA3" s="1279"/>
      <c r="BB3" s="1279"/>
      <c r="BC3" s="1279"/>
    </row>
    <row r="4" spans="1:55" ht="15.75" customHeight="1">
      <c r="A4" s="1041"/>
      <c r="B4" s="3062" t="s">
        <v>162</v>
      </c>
      <c r="C4" s="3063"/>
      <c r="D4" s="3063"/>
      <c r="E4" s="3063"/>
      <c r="F4" s="3063"/>
      <c r="G4" s="3063"/>
      <c r="H4" s="3063"/>
      <c r="I4" s="3064" t="s">
        <v>119</v>
      </c>
      <c r="J4" s="3064"/>
      <c r="K4" s="3064"/>
      <c r="L4" s="3064"/>
      <c r="M4" s="3064"/>
      <c r="N4" s="3064"/>
      <c r="O4" s="3064"/>
      <c r="P4" s="3064"/>
      <c r="Q4" s="3064"/>
      <c r="R4" s="3064"/>
      <c r="S4" s="3088" t="s">
        <v>735</v>
      </c>
      <c r="T4" s="3088"/>
      <c r="U4" s="3088"/>
      <c r="V4" s="3088"/>
      <c r="W4" s="3088"/>
      <c r="X4" s="3088"/>
      <c r="Y4" s="3088"/>
      <c r="Z4" s="3088"/>
      <c r="AA4" s="3088"/>
      <c r="AB4" s="3086" t="s">
        <v>69</v>
      </c>
      <c r="AC4" s="3086"/>
      <c r="AD4" s="3087"/>
      <c r="AE4" s="197"/>
      <c r="AP4" s="1279"/>
      <c r="AQ4" s="1279"/>
      <c r="AR4" s="1279"/>
      <c r="AS4" s="1279"/>
      <c r="AT4" s="1279"/>
      <c r="AU4" s="1279"/>
      <c r="AV4" s="1279"/>
      <c r="AW4" s="1279"/>
      <c r="AX4" s="1279"/>
      <c r="AY4" s="1279"/>
      <c r="AZ4" s="1279"/>
      <c r="BA4" s="1279"/>
      <c r="BB4" s="1279"/>
      <c r="BC4" s="1279"/>
    </row>
    <row r="5" spans="1:55" ht="19.5" customHeight="1">
      <c r="A5" s="1041"/>
      <c r="B5" s="3062"/>
      <c r="C5" s="3063"/>
      <c r="D5" s="3063"/>
      <c r="E5" s="3063"/>
      <c r="F5" s="3063"/>
      <c r="G5" s="3063"/>
      <c r="H5" s="3063"/>
      <c r="I5" s="3093"/>
      <c r="J5" s="3093"/>
      <c r="K5" s="3093"/>
      <c r="L5" s="3093"/>
      <c r="M5" s="3093"/>
      <c r="N5" s="3093"/>
      <c r="O5" s="3093"/>
      <c r="P5" s="3093"/>
      <c r="Q5" s="3095" t="s">
        <v>73</v>
      </c>
      <c r="R5" s="3076" t="s">
        <v>73</v>
      </c>
      <c r="S5" s="3069" t="s">
        <v>70</v>
      </c>
      <c r="T5" s="3078" t="s">
        <v>108</v>
      </c>
      <c r="U5" s="3078"/>
      <c r="V5" s="3078"/>
      <c r="W5" s="3078"/>
      <c r="X5" s="3079" t="s">
        <v>72</v>
      </c>
      <c r="Y5" s="3079"/>
      <c r="Z5" s="3079"/>
      <c r="AA5" s="3068" t="s">
        <v>73</v>
      </c>
      <c r="AB5" s="3069" t="s">
        <v>70</v>
      </c>
      <c r="AC5" s="3070" t="s">
        <v>74</v>
      </c>
      <c r="AD5" s="3071"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2" t="s">
        <v>1134</v>
      </c>
      <c r="C6" s="3073"/>
      <c r="D6" s="3073"/>
      <c r="E6" s="3073"/>
      <c r="F6" s="3073"/>
      <c r="G6" s="3073"/>
      <c r="H6" s="3073"/>
      <c r="I6" s="3094"/>
      <c r="J6" s="3094"/>
      <c r="K6" s="3094"/>
      <c r="L6" s="3094"/>
      <c r="M6" s="3094"/>
      <c r="N6" s="3094"/>
      <c r="O6" s="3094"/>
      <c r="P6" s="3094"/>
      <c r="Q6" s="3096"/>
      <c r="R6" s="3077"/>
      <c r="S6" s="3069"/>
      <c r="T6" s="3055" t="s">
        <v>75</v>
      </c>
      <c r="U6" s="3055"/>
      <c r="V6" s="3055"/>
      <c r="W6" s="3055"/>
      <c r="X6" s="1281" t="s">
        <v>364</v>
      </c>
      <c r="Y6" s="1281" t="s">
        <v>77</v>
      </c>
      <c r="Z6" s="1281" t="s">
        <v>78</v>
      </c>
      <c r="AA6" s="3068"/>
      <c r="AB6" s="3069"/>
      <c r="AC6" s="3070"/>
      <c r="AD6" s="3071"/>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89" t="s">
        <v>37</v>
      </c>
      <c r="C7" s="3090"/>
      <c r="D7" s="3090"/>
      <c r="E7" s="3090"/>
      <c r="F7" s="3090"/>
      <c r="G7" s="3090"/>
      <c r="H7" s="3090"/>
      <c r="I7" s="3091"/>
      <c r="J7" s="3092"/>
      <c r="K7" s="3092"/>
      <c r="L7" s="3092"/>
      <c r="M7" s="3092"/>
      <c r="N7" s="3092"/>
      <c r="O7" s="3092"/>
      <c r="P7" s="3092"/>
      <c r="Q7" s="3097"/>
      <c r="R7" s="3077"/>
      <c r="S7" s="3069"/>
      <c r="T7" s="1284">
        <v>1</v>
      </c>
      <c r="U7" s="1284">
        <v>3</v>
      </c>
      <c r="V7" s="1284">
        <v>5</v>
      </c>
      <c r="W7" s="1284" t="s">
        <v>79</v>
      </c>
      <c r="X7" s="1036" t="s">
        <v>80</v>
      </c>
      <c r="Y7" s="1036" t="s">
        <v>80</v>
      </c>
      <c r="Z7" s="1036" t="s">
        <v>80</v>
      </c>
      <c r="AA7" s="3068"/>
      <c r="AB7" s="3069"/>
      <c r="AC7" s="3070"/>
      <c r="AD7" s="3071"/>
      <c r="AE7" s="197"/>
      <c r="AP7" s="1279"/>
      <c r="AQ7" s="1279"/>
      <c r="AR7" s="1279"/>
      <c r="AS7" s="1279"/>
      <c r="AT7" s="1279"/>
      <c r="AU7" s="1279"/>
      <c r="AV7" s="1279"/>
      <c r="AW7" s="1279"/>
      <c r="AX7" s="1279"/>
      <c r="AY7" s="1279"/>
      <c r="AZ7" s="1279"/>
      <c r="BA7" s="1279"/>
      <c r="BB7" s="1279"/>
      <c r="BC7" s="1279"/>
    </row>
    <row r="8" spans="1:55" ht="13.5" customHeight="1">
      <c r="A8" s="1041"/>
      <c r="B8" s="3053" t="s">
        <v>208</v>
      </c>
      <c r="C8" s="3054"/>
      <c r="D8" s="3054"/>
      <c r="E8" s="3054"/>
      <c r="F8" s="3054"/>
      <c r="G8" s="3054"/>
      <c r="H8" s="3054"/>
      <c r="I8" s="3054"/>
      <c r="J8" s="3054"/>
      <c r="K8" s="3054"/>
      <c r="L8" s="3054"/>
      <c r="M8" s="3054"/>
      <c r="N8" s="3054"/>
      <c r="O8" s="3054"/>
      <c r="P8" s="3054"/>
      <c r="Q8" s="1285" t="s">
        <v>302</v>
      </c>
      <c r="R8" s="1285" t="s">
        <v>302</v>
      </c>
      <c r="S8" s="2619" t="s">
        <v>660</v>
      </c>
      <c r="T8" s="2619"/>
      <c r="U8" s="2619"/>
      <c r="V8" s="2619"/>
      <c r="W8" s="2619"/>
      <c r="X8" s="2619"/>
      <c r="Y8" s="2619"/>
      <c r="Z8" s="2619"/>
      <c r="AA8" s="1037" t="s">
        <v>302</v>
      </c>
      <c r="AB8" s="2619" t="s">
        <v>661</v>
      </c>
      <c r="AC8" s="2619"/>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c r="R9" s="404"/>
      <c r="S9" s="1040"/>
      <c r="T9" s="1040"/>
      <c r="U9" s="1040"/>
      <c r="V9" s="1040"/>
      <c r="W9" s="1040"/>
      <c r="X9" s="1040"/>
      <c r="Y9" s="1040"/>
      <c r="Z9" s="1040"/>
      <c r="AA9" s="1290"/>
      <c r="AB9" s="1040"/>
      <c r="AC9" s="1040"/>
      <c r="AD9" s="1291"/>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19"/>
      <c r="R10" s="2619"/>
      <c r="S10" s="2619"/>
      <c r="T10" s="2619"/>
      <c r="U10" s="2619"/>
      <c r="V10" s="2619"/>
      <c r="W10" s="2619"/>
      <c r="X10" s="2619"/>
      <c r="Y10" s="2619"/>
      <c r="Z10" s="2619"/>
      <c r="AA10" s="2619"/>
      <c r="AB10" s="2619"/>
      <c r="AC10" s="2619"/>
      <c r="AD10" s="2757"/>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c r="R11" s="404"/>
      <c r="S11" s="1040"/>
      <c r="T11" s="1040"/>
      <c r="U11" s="1040"/>
      <c r="V11" s="1040"/>
      <c r="W11" s="1040"/>
      <c r="X11" s="1040"/>
      <c r="Y11" s="1040"/>
      <c r="Z11" s="1040"/>
      <c r="AA11" s="1290"/>
      <c r="AB11" s="1040"/>
      <c r="AC11" s="1040"/>
      <c r="AD11" s="1291"/>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c r="R12" s="404"/>
      <c r="S12" s="1040"/>
      <c r="T12" s="1040"/>
      <c r="U12" s="1040"/>
      <c r="V12" s="1040"/>
      <c r="W12" s="1040"/>
      <c r="X12" s="1040"/>
      <c r="Y12" s="1040"/>
      <c r="Z12" s="1040"/>
      <c r="AA12" s="1290"/>
      <c r="AB12" s="1040"/>
      <c r="AC12" s="1040"/>
      <c r="AD12" s="1291"/>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c r="R13" s="404"/>
      <c r="S13" s="1040"/>
      <c r="T13" s="1040"/>
      <c r="U13" s="1040"/>
      <c r="V13" s="1040"/>
      <c r="W13" s="1040"/>
      <c r="X13" s="1040"/>
      <c r="Y13" s="1040"/>
      <c r="Z13" s="1040"/>
      <c r="AA13" s="1290"/>
      <c r="AB13" s="1040"/>
      <c r="AC13" s="1040"/>
      <c r="AD13" s="1291"/>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c r="R14" s="404"/>
      <c r="S14" s="1040"/>
      <c r="T14" s="1040"/>
      <c r="U14" s="1040"/>
      <c r="V14" s="1040"/>
      <c r="W14" s="1040"/>
      <c r="X14" s="1040"/>
      <c r="Y14" s="1040"/>
      <c r="Z14" s="1040"/>
      <c r="AA14" s="1290"/>
      <c r="AB14" s="1040"/>
      <c r="AC14" s="1040"/>
      <c r="AD14" s="1291"/>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c r="R15" s="404"/>
      <c r="S15" s="1040"/>
      <c r="T15" s="1040"/>
      <c r="U15" s="1040"/>
      <c r="V15" s="1040"/>
      <c r="W15" s="1040"/>
      <c r="X15" s="1040"/>
      <c r="Y15" s="1040"/>
      <c r="Z15" s="1040"/>
      <c r="AA15" s="1290"/>
      <c r="AB15" s="1040"/>
      <c r="AC15" s="1040"/>
      <c r="AD15" s="1291"/>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c r="R16" s="404"/>
      <c r="S16" s="1040"/>
      <c r="T16" s="1040"/>
      <c r="U16" s="1040"/>
      <c r="V16" s="1040"/>
      <c r="W16" s="1040"/>
      <c r="X16" s="1040"/>
      <c r="Y16" s="1040"/>
      <c r="Z16" s="1040"/>
      <c r="AA16" s="1290"/>
      <c r="AB16" s="1040"/>
      <c r="AC16" s="1040"/>
      <c r="AD16" s="1291"/>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c r="R17" s="404"/>
      <c r="S17" s="1040"/>
      <c r="T17" s="1040"/>
      <c r="U17" s="1040"/>
      <c r="V17" s="1040"/>
      <c r="W17" s="1040"/>
      <c r="X17" s="1040"/>
      <c r="Y17" s="1040"/>
      <c r="Z17" s="1040"/>
      <c r="AA17" s="1290"/>
      <c r="AB17" s="1040"/>
      <c r="AC17" s="1040"/>
      <c r="AD17" s="1291"/>
      <c r="AE17" s="197"/>
      <c r="AP17" s="1279"/>
      <c r="AQ17" s="1279"/>
      <c r="AR17" s="1279"/>
      <c r="AS17" s="1279"/>
      <c r="AT17" s="1279"/>
      <c r="AU17" s="1279"/>
      <c r="AV17" s="1279"/>
      <c r="AW17" s="1279"/>
      <c r="AX17" s="1279"/>
      <c r="AY17" s="1279"/>
      <c r="AZ17" s="1279"/>
      <c r="BA17" s="1279"/>
      <c r="BB17" s="1279"/>
      <c r="BC17" s="1279"/>
    </row>
    <row r="18" spans="1:55">
      <c r="A18" s="1041"/>
      <c r="B18" s="1303"/>
      <c r="C18" s="208"/>
      <c r="D18" s="3101" t="s">
        <v>41</v>
      </c>
      <c r="E18" s="1305" t="s">
        <v>266</v>
      </c>
      <c r="F18" s="208"/>
      <c r="G18" s="208"/>
      <c r="H18" s="208"/>
      <c r="I18" s="208"/>
      <c r="J18" s="208"/>
      <c r="K18" s="208"/>
      <c r="L18" s="208"/>
      <c r="M18" s="208"/>
      <c r="N18" s="1304"/>
      <c r="O18" s="208"/>
      <c r="P18" s="208"/>
      <c r="Q18" s="403"/>
      <c r="R18" s="404"/>
      <c r="S18" s="1040"/>
      <c r="T18" s="1040"/>
      <c r="U18" s="1040"/>
      <c r="V18" s="1040"/>
      <c r="W18" s="1040"/>
      <c r="X18" s="1040"/>
      <c r="Y18" s="1040"/>
      <c r="Z18" s="1040"/>
      <c r="AA18" s="1290"/>
      <c r="AB18" s="1040"/>
      <c r="AC18" s="1040"/>
      <c r="AD18" s="1291"/>
      <c r="AE18" s="197"/>
      <c r="AP18" s="1279"/>
      <c r="AQ18" s="1279"/>
      <c r="AR18" s="1279"/>
      <c r="AS18" s="1279"/>
      <c r="AT18" s="1279"/>
      <c r="AU18" s="1279"/>
      <c r="AV18" s="1279"/>
      <c r="AW18" s="1279"/>
      <c r="AX18" s="1279"/>
      <c r="AY18" s="1279"/>
      <c r="AZ18" s="1279"/>
      <c r="BA18" s="1279"/>
      <c r="BB18" s="1279"/>
      <c r="BC18" s="1279"/>
    </row>
    <row r="19" spans="1:55">
      <c r="A19" s="1041"/>
      <c r="B19" s="1306"/>
      <c r="C19" s="208"/>
      <c r="D19" s="3101"/>
      <c r="E19" s="1304" t="s">
        <v>267</v>
      </c>
      <c r="F19" s="208"/>
      <c r="G19" s="208"/>
      <c r="H19" s="208"/>
      <c r="I19" s="208"/>
      <c r="J19" s="208"/>
      <c r="K19" s="208"/>
      <c r="L19" s="208"/>
      <c r="M19" s="208"/>
      <c r="N19" s="1304"/>
      <c r="O19" s="208"/>
      <c r="P19" s="208"/>
      <c r="Q19" s="403"/>
      <c r="R19" s="404"/>
      <c r="S19" s="1040"/>
      <c r="T19" s="1040"/>
      <c r="U19" s="1040"/>
      <c r="V19" s="1040"/>
      <c r="W19" s="1040"/>
      <c r="X19" s="1040"/>
      <c r="Y19" s="1040"/>
      <c r="Z19" s="1040"/>
      <c r="AA19" s="1290"/>
      <c r="AB19" s="1040"/>
      <c r="AC19" s="1040"/>
      <c r="AD19" s="1291"/>
      <c r="AE19" s="197"/>
      <c r="AP19" s="1279"/>
      <c r="AQ19" s="1279"/>
      <c r="AR19" s="1279"/>
      <c r="AS19" s="1279"/>
      <c r="AT19" s="1279"/>
      <c r="AU19" s="1279"/>
      <c r="AV19" s="1279"/>
      <c r="AW19" s="1279"/>
      <c r="AX19" s="1279"/>
      <c r="AY19" s="1279"/>
      <c r="AZ19" s="1279"/>
      <c r="BA19" s="1279"/>
      <c r="BB19" s="1279"/>
      <c r="BC19" s="1279"/>
    </row>
    <row r="20" spans="1:55">
      <c r="A20" s="1041"/>
      <c r="B20" s="1306"/>
      <c r="C20" s="208"/>
      <c r="D20" s="3101"/>
      <c r="E20" s="1304" t="s">
        <v>268</v>
      </c>
      <c r="F20" s="208"/>
      <c r="G20" s="208"/>
      <c r="H20" s="208"/>
      <c r="I20" s="208"/>
      <c r="J20" s="208"/>
      <c r="K20" s="208"/>
      <c r="L20" s="208"/>
      <c r="M20" s="208"/>
      <c r="N20" s="1304"/>
      <c r="O20" s="208"/>
      <c r="P20" s="208"/>
      <c r="Q20" s="403"/>
      <c r="R20" s="404"/>
      <c r="S20" s="1040"/>
      <c r="T20" s="1040"/>
      <c r="U20" s="1040"/>
      <c r="V20" s="1040"/>
      <c r="W20" s="1040"/>
      <c r="X20" s="1040"/>
      <c r="Y20" s="1040"/>
      <c r="Z20" s="1040"/>
      <c r="AA20" s="1290"/>
      <c r="AB20" s="1040"/>
      <c r="AC20" s="1040"/>
      <c r="AD20" s="1291"/>
      <c r="AE20" s="197"/>
      <c r="AP20" s="1279"/>
      <c r="AQ20" s="1279"/>
      <c r="AR20" s="1279"/>
      <c r="AS20" s="1279"/>
      <c r="AT20" s="1279"/>
      <c r="AU20" s="1279"/>
      <c r="AV20" s="1279"/>
      <c r="AW20" s="1279"/>
      <c r="AX20" s="1279"/>
      <c r="AY20" s="1279"/>
      <c r="AZ20" s="1279"/>
      <c r="BA20" s="1279"/>
      <c r="BB20" s="1279"/>
      <c r="BC20" s="1279"/>
    </row>
    <row r="21" spans="1:55">
      <c r="A21" s="1041"/>
      <c r="B21" s="1306"/>
      <c r="C21" s="208"/>
      <c r="D21" s="3101"/>
      <c r="E21" s="1304" t="s">
        <v>269</v>
      </c>
      <c r="F21" s="208"/>
      <c r="G21" s="208"/>
      <c r="H21" s="208"/>
      <c r="I21" s="208"/>
      <c r="J21" s="208"/>
      <c r="K21" s="208"/>
      <c r="L21" s="208"/>
      <c r="M21" s="208"/>
      <c r="N21" s="1304"/>
      <c r="O21" s="208"/>
      <c r="P21" s="208"/>
      <c r="Q21" s="403"/>
      <c r="R21" s="404"/>
      <c r="S21" s="1040"/>
      <c r="T21" s="1040"/>
      <c r="U21" s="1040"/>
      <c r="V21" s="1040"/>
      <c r="W21" s="1040"/>
      <c r="X21" s="1040"/>
      <c r="Y21" s="1040"/>
      <c r="Z21" s="1040"/>
      <c r="AA21" s="1290"/>
      <c r="AB21" s="1040"/>
      <c r="AC21" s="1040"/>
      <c r="AD21" s="1291"/>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c r="R22" s="404"/>
      <c r="S22" s="1040"/>
      <c r="T22" s="1040"/>
      <c r="U22" s="1040"/>
      <c r="V22" s="1040"/>
      <c r="W22" s="1040"/>
      <c r="X22" s="1040"/>
      <c r="Y22" s="1040"/>
      <c r="Z22" s="1040"/>
      <c r="AA22" s="1290"/>
      <c r="AB22" s="1040"/>
      <c r="AC22" s="1040"/>
      <c r="AD22" s="1291"/>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c r="R23" s="404"/>
      <c r="S23" s="1040"/>
      <c r="T23" s="1040"/>
      <c r="U23" s="1040"/>
      <c r="V23" s="1040"/>
      <c r="W23" s="1040"/>
      <c r="X23" s="1040"/>
      <c r="Y23" s="1040"/>
      <c r="Z23" s="1040"/>
      <c r="AA23" s="1290"/>
      <c r="AB23" s="1040"/>
      <c r="AC23" s="1040"/>
      <c r="AD23" s="1291"/>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c r="R24" s="404"/>
      <c r="S24" s="1040"/>
      <c r="T24" s="1040"/>
      <c r="U24" s="1040"/>
      <c r="V24" s="1040"/>
      <c r="W24" s="1040"/>
      <c r="X24" s="1040"/>
      <c r="Y24" s="1040"/>
      <c r="Z24" s="1040"/>
      <c r="AA24" s="1290"/>
      <c r="AB24" s="1040"/>
      <c r="AC24" s="1040"/>
      <c r="AD24" s="1291"/>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c r="R25" s="404"/>
      <c r="S25" s="1040"/>
      <c r="T25" s="1040"/>
      <c r="U25" s="1040"/>
      <c r="V25" s="1040"/>
      <c r="W25" s="1040"/>
      <c r="X25" s="1040"/>
      <c r="Y25" s="1040"/>
      <c r="Z25" s="1040"/>
      <c r="AA25" s="1290"/>
      <c r="AB25" s="1040"/>
      <c r="AC25" s="1040"/>
      <c r="AD25" s="1291"/>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c r="R26" s="404"/>
      <c r="S26" s="1040"/>
      <c r="T26" s="1040"/>
      <c r="U26" s="1040"/>
      <c r="V26" s="1040"/>
      <c r="W26" s="1040"/>
      <c r="X26" s="1040"/>
      <c r="Y26" s="1040"/>
      <c r="Z26" s="1040"/>
      <c r="AA26" s="1290"/>
      <c r="AB26" s="1040"/>
      <c r="AC26" s="1040"/>
      <c r="AD26" s="1291"/>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c r="R27" s="404"/>
      <c r="S27" s="1040"/>
      <c r="T27" s="1040"/>
      <c r="U27" s="1040"/>
      <c r="V27" s="1040"/>
      <c r="W27" s="1040"/>
      <c r="X27" s="1040"/>
      <c r="Y27" s="1040"/>
      <c r="Z27" s="1040"/>
      <c r="AA27" s="1290"/>
      <c r="AB27" s="1040"/>
      <c r="AC27" s="1040"/>
      <c r="AD27" s="1291"/>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c r="R28" s="404"/>
      <c r="S28" s="1040"/>
      <c r="T28" s="1040"/>
      <c r="U28" s="1040"/>
      <c r="V28" s="1040"/>
      <c r="W28" s="1040"/>
      <c r="X28" s="1040"/>
      <c r="Y28" s="1040"/>
      <c r="Z28" s="1040"/>
      <c r="AA28" s="1290"/>
      <c r="AB28" s="1040"/>
      <c r="AC28" s="1040"/>
      <c r="AD28" s="1291"/>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c r="R29" s="404"/>
      <c r="S29" s="1040"/>
      <c r="T29" s="1040"/>
      <c r="U29" s="1040"/>
      <c r="V29" s="1040"/>
      <c r="W29" s="1040"/>
      <c r="X29" s="1040"/>
      <c r="Y29" s="1040"/>
      <c r="Z29" s="1040"/>
      <c r="AA29" s="1290"/>
      <c r="AB29" s="1040"/>
      <c r="AC29" s="1040"/>
      <c r="AD29" s="1291"/>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c r="R30" s="404"/>
      <c r="S30" s="1040"/>
      <c r="T30" s="1040"/>
      <c r="U30" s="1040"/>
      <c r="V30" s="1040"/>
      <c r="W30" s="1040"/>
      <c r="X30" s="1040"/>
      <c r="Y30" s="1040"/>
      <c r="Z30" s="1040"/>
      <c r="AA30" s="1290"/>
      <c r="AB30" s="1040"/>
      <c r="AC30" s="1040"/>
      <c r="AD30" s="1291"/>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c r="R31" s="404"/>
      <c r="S31" s="1040"/>
      <c r="T31" s="1040"/>
      <c r="U31" s="1040"/>
      <c r="V31" s="1040"/>
      <c r="W31" s="1040"/>
      <c r="X31" s="1040"/>
      <c r="Y31" s="1040"/>
      <c r="Z31" s="1040"/>
      <c r="AA31" s="1290"/>
      <c r="AB31" s="1040"/>
      <c r="AC31" s="1040"/>
      <c r="AD31" s="1291"/>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c r="R32" s="404"/>
      <c r="S32" s="1040"/>
      <c r="T32" s="1040"/>
      <c r="U32" s="1040"/>
      <c r="V32" s="1040"/>
      <c r="W32" s="1040"/>
      <c r="X32" s="1040"/>
      <c r="Y32" s="1040"/>
      <c r="Z32" s="1040"/>
      <c r="AA32" s="1290"/>
      <c r="AB32" s="1040"/>
      <c r="AC32" s="1040"/>
      <c r="AD32" s="1291"/>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c r="R33" s="404"/>
      <c r="S33" s="1040"/>
      <c r="T33" s="1040"/>
      <c r="U33" s="1040"/>
      <c r="V33" s="1040"/>
      <c r="W33" s="1040"/>
      <c r="X33" s="1040"/>
      <c r="Y33" s="1040"/>
      <c r="Z33" s="1040"/>
      <c r="AA33" s="1290"/>
      <c r="AB33" s="1040"/>
      <c r="AC33" s="1040"/>
      <c r="AD33" s="1291"/>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03"/>
      <c r="I34" s="2003"/>
      <c r="J34" s="208"/>
      <c r="K34" s="1314"/>
      <c r="L34" s="208"/>
      <c r="M34" s="208"/>
      <c r="N34" s="208"/>
      <c r="O34" s="208"/>
      <c r="P34" s="186"/>
      <c r="Q34" s="403"/>
      <c r="R34" s="404"/>
      <c r="S34" s="1040"/>
      <c r="T34" s="1040"/>
      <c r="U34" s="1040"/>
      <c r="V34" s="1040"/>
      <c r="W34" s="1040"/>
      <c r="X34" s="1040"/>
      <c r="Y34" s="1040"/>
      <c r="Z34" s="1040"/>
      <c r="AA34" s="1290"/>
      <c r="AB34" s="1040"/>
      <c r="AC34" s="1040"/>
      <c r="AD34" s="1291"/>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38"/>
      <c r="R35" s="3038"/>
      <c r="S35" s="3038"/>
      <c r="T35" s="3038"/>
      <c r="U35" s="3038"/>
      <c r="V35" s="3038"/>
      <c r="W35" s="3038"/>
      <c r="X35" s="3038"/>
      <c r="Y35" s="3038"/>
      <c r="Z35" s="3038"/>
      <c r="AA35" s="3038"/>
      <c r="AB35" s="3038"/>
      <c r="AC35" s="3038"/>
      <c r="AD35" s="3039"/>
      <c r="AE35" s="197"/>
      <c r="AP35" s="1279"/>
      <c r="AQ35" s="1279"/>
      <c r="AR35" s="1279"/>
      <c r="AS35" s="1279"/>
      <c r="AT35" s="1279"/>
      <c r="AU35" s="1279"/>
      <c r="AV35" s="1279"/>
      <c r="AW35" s="1279"/>
      <c r="AX35" s="1279"/>
      <c r="AY35" s="1279"/>
      <c r="AZ35" s="1279"/>
      <c r="BA35" s="1279"/>
      <c r="BB35" s="1279"/>
      <c r="BC35" s="1279"/>
    </row>
    <row r="36" spans="1:55" ht="14.25" customHeight="1">
      <c r="A36" s="1041"/>
      <c r="B36" s="3051" t="s">
        <v>466</v>
      </c>
      <c r="C36" s="3052"/>
      <c r="D36" s="3052"/>
      <c r="E36" s="3052"/>
      <c r="F36" s="3052"/>
      <c r="G36" s="3052"/>
      <c r="H36" s="3052"/>
      <c r="I36" s="3052"/>
      <c r="J36" s="3052"/>
      <c r="K36" s="3052"/>
      <c r="L36" s="3052"/>
      <c r="M36" s="3052"/>
      <c r="N36" s="3052"/>
      <c r="O36" s="3052"/>
      <c r="P36" s="3052"/>
      <c r="Q36" s="806">
        <f>SUM(Q11:Q34,Q9)/25/100</f>
        <v>0</v>
      </c>
      <c r="R36" s="806">
        <f>SUM(R11:R34,R9)/25/100</f>
        <v>0</v>
      </c>
      <c r="S36" s="1067"/>
      <c r="T36" s="1067"/>
      <c r="U36" s="1067"/>
      <c r="V36" s="1067"/>
      <c r="W36" s="1067"/>
      <c r="X36" s="1067"/>
      <c r="Y36" s="1051"/>
      <c r="Z36" s="1051"/>
      <c r="AA36" s="806">
        <f>SUM(AA11:AA34,AA9)/25/100</f>
        <v>0</v>
      </c>
      <c r="AB36" s="1051"/>
      <c r="AC36" s="1051"/>
      <c r="AD36" s="301">
        <f>SUM(AD11:AD34,AD9)/25/100</f>
        <v>0</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777" t="s">
        <v>1251</v>
      </c>
      <c r="AD39" s="1319" t="s">
        <v>1145</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98" t="s">
        <v>243</v>
      </c>
      <c r="C42" s="3099"/>
      <c r="D42" s="3099"/>
      <c r="E42" s="3099"/>
      <c r="F42" s="3099"/>
      <c r="G42" s="3099"/>
      <c r="H42" s="3099"/>
      <c r="I42" s="3099"/>
      <c r="J42" s="3099"/>
      <c r="K42" s="3099"/>
      <c r="L42" s="3099"/>
      <c r="M42" s="3099"/>
      <c r="N42" s="3099"/>
      <c r="O42" s="3099"/>
      <c r="P42" s="3099"/>
      <c r="Q42" s="3099"/>
      <c r="R42" s="3099"/>
      <c r="S42" s="3099"/>
      <c r="T42" s="3099"/>
      <c r="U42" s="3099"/>
      <c r="V42" s="3099"/>
      <c r="W42" s="3099"/>
      <c r="X42" s="3099"/>
      <c r="Y42" s="3099"/>
      <c r="Z42" s="3099"/>
      <c r="AA42" s="3099"/>
      <c r="AB42" s="3099"/>
      <c r="AC42" s="3099"/>
      <c r="AD42" s="3100"/>
      <c r="AE42" s="197"/>
      <c r="AP42" s="1279"/>
      <c r="AQ42" s="1279"/>
      <c r="AR42" s="1279"/>
      <c r="AS42" s="1279"/>
      <c r="AT42" s="1279"/>
      <c r="AU42" s="1279"/>
      <c r="AV42" s="1279"/>
      <c r="AW42" s="1279"/>
      <c r="AX42" s="1279"/>
      <c r="AY42" s="1279"/>
      <c r="AZ42" s="1279"/>
      <c r="BA42" s="1279"/>
      <c r="BB42" s="1279"/>
      <c r="BC42" s="1279"/>
    </row>
    <row r="43" spans="1:55" ht="15">
      <c r="A43" s="197"/>
      <c r="B43" s="3083" t="s">
        <v>66</v>
      </c>
      <c r="C43" s="3084"/>
      <c r="D43" s="3084"/>
      <c r="E43" s="3084"/>
      <c r="F43" s="3084"/>
      <c r="G43" s="3084"/>
      <c r="H43" s="3084"/>
      <c r="I43" s="3085" t="s">
        <v>705</v>
      </c>
      <c r="J43" s="3085"/>
      <c r="K43" s="3085"/>
      <c r="L43" s="3085"/>
      <c r="M43" s="3085"/>
      <c r="N43" s="3085"/>
      <c r="O43" s="3085"/>
      <c r="P43" s="3085"/>
      <c r="Q43" s="3085"/>
      <c r="R43" s="3085"/>
      <c r="S43" s="3060" t="s">
        <v>67</v>
      </c>
      <c r="T43" s="3060"/>
      <c r="U43" s="3060"/>
      <c r="V43" s="3060"/>
      <c r="W43" s="3060"/>
      <c r="X43" s="3060"/>
      <c r="Y43" s="3060"/>
      <c r="Z43" s="3060"/>
      <c r="AA43" s="3060"/>
      <c r="AB43" s="3060"/>
      <c r="AC43" s="3060"/>
      <c r="AD43" s="3061"/>
      <c r="AE43" s="197"/>
      <c r="AP43" s="1279"/>
      <c r="AQ43" s="1279"/>
      <c r="AR43" s="1279"/>
      <c r="AS43" s="1279"/>
      <c r="AT43" s="1279"/>
      <c r="AU43" s="1279"/>
      <c r="AV43" s="1279"/>
      <c r="AW43" s="1279"/>
      <c r="AX43" s="1279"/>
      <c r="AY43" s="1279"/>
      <c r="AZ43" s="1279"/>
      <c r="BA43" s="1279"/>
      <c r="BB43" s="1279"/>
      <c r="BC43" s="1279"/>
    </row>
    <row r="44" spans="1:55">
      <c r="A44" s="197"/>
      <c r="B44" s="3062" t="s">
        <v>162</v>
      </c>
      <c r="C44" s="3063"/>
      <c r="D44" s="3063"/>
      <c r="E44" s="3063"/>
      <c r="F44" s="3063"/>
      <c r="G44" s="3063"/>
      <c r="H44" s="3063"/>
      <c r="I44" s="3064" t="s">
        <v>119</v>
      </c>
      <c r="J44" s="3064"/>
      <c r="K44" s="3064"/>
      <c r="L44" s="3064"/>
      <c r="M44" s="3064"/>
      <c r="N44" s="3064"/>
      <c r="O44" s="3064"/>
      <c r="P44" s="3064"/>
      <c r="Q44" s="3064"/>
      <c r="R44" s="3064"/>
      <c r="S44" s="2577" t="s">
        <v>735</v>
      </c>
      <c r="T44" s="2577"/>
      <c r="U44" s="2577"/>
      <c r="V44" s="2577"/>
      <c r="W44" s="2577"/>
      <c r="X44" s="2577"/>
      <c r="Y44" s="2577"/>
      <c r="Z44" s="2577"/>
      <c r="AA44" s="2577"/>
      <c r="AB44" s="3065" t="s">
        <v>69</v>
      </c>
      <c r="AC44" s="3065"/>
      <c r="AD44" s="3066"/>
      <c r="AE44" s="197"/>
      <c r="AP44" s="1279"/>
      <c r="AQ44" s="1279"/>
      <c r="AR44" s="1279"/>
      <c r="AS44" s="1279"/>
      <c r="AT44" s="1279"/>
      <c r="AU44" s="1279"/>
      <c r="AV44" s="1279"/>
      <c r="AW44" s="1279"/>
      <c r="AX44" s="1279"/>
      <c r="AY44" s="1279"/>
      <c r="AZ44" s="1279"/>
      <c r="BA44" s="1279"/>
      <c r="BB44" s="1279"/>
      <c r="BC44" s="1279"/>
    </row>
    <row r="45" spans="1:55">
      <c r="A45" s="197"/>
      <c r="B45" s="3062"/>
      <c r="C45" s="3063"/>
      <c r="D45" s="3063"/>
      <c r="E45" s="3063"/>
      <c r="F45" s="3063"/>
      <c r="G45" s="3063"/>
      <c r="H45" s="3063"/>
      <c r="I45" s="3067"/>
      <c r="J45" s="3067"/>
      <c r="K45" s="3067"/>
      <c r="L45" s="3067"/>
      <c r="M45" s="3067"/>
      <c r="N45" s="3067"/>
      <c r="O45" s="3067"/>
      <c r="P45" s="3067"/>
      <c r="Q45" s="3074" t="s">
        <v>73</v>
      </c>
      <c r="R45" s="3076" t="s">
        <v>73</v>
      </c>
      <c r="S45" s="3069" t="s">
        <v>70</v>
      </c>
      <c r="T45" s="3078" t="s">
        <v>108</v>
      </c>
      <c r="U45" s="3078"/>
      <c r="V45" s="3078"/>
      <c r="W45" s="3078"/>
      <c r="X45" s="3079" t="s">
        <v>72</v>
      </c>
      <c r="Y45" s="3079"/>
      <c r="Z45" s="3079"/>
      <c r="AA45" s="3068" t="s">
        <v>73</v>
      </c>
      <c r="AB45" s="3069" t="s">
        <v>70</v>
      </c>
      <c r="AC45" s="3070" t="s">
        <v>74</v>
      </c>
      <c r="AD45" s="3071"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2" t="s">
        <v>1135</v>
      </c>
      <c r="C46" s="3073"/>
      <c r="D46" s="3073"/>
      <c r="E46" s="3073"/>
      <c r="F46" s="3073"/>
      <c r="G46" s="3073"/>
      <c r="H46" s="3073"/>
      <c r="I46" s="3067"/>
      <c r="J46" s="3067"/>
      <c r="K46" s="3067"/>
      <c r="L46" s="3067"/>
      <c r="M46" s="3067"/>
      <c r="N46" s="3067"/>
      <c r="O46" s="3067"/>
      <c r="P46" s="3067"/>
      <c r="Q46" s="3075"/>
      <c r="R46" s="3077"/>
      <c r="S46" s="3069"/>
      <c r="T46" s="3055" t="s">
        <v>75</v>
      </c>
      <c r="U46" s="3055"/>
      <c r="V46" s="3055"/>
      <c r="W46" s="3055"/>
      <c r="X46" s="1281" t="s">
        <v>76</v>
      </c>
      <c r="Y46" s="1281" t="s">
        <v>77</v>
      </c>
      <c r="Z46" s="1281" t="s">
        <v>78</v>
      </c>
      <c r="AA46" s="3068"/>
      <c r="AB46" s="3069"/>
      <c r="AC46" s="3070"/>
      <c r="AD46" s="3071"/>
      <c r="AE46" s="214"/>
      <c r="AP46" s="1279"/>
      <c r="AQ46" s="1279"/>
      <c r="AR46" s="1279"/>
      <c r="AS46" s="1279"/>
      <c r="AT46" s="1279"/>
      <c r="AU46" s="1279"/>
      <c r="AV46" s="1279"/>
      <c r="AW46" s="1279"/>
      <c r="AX46" s="1279"/>
      <c r="AY46" s="1279"/>
      <c r="AZ46" s="1279"/>
      <c r="BA46" s="1279"/>
      <c r="BB46" s="1279"/>
      <c r="BC46" s="1279"/>
    </row>
    <row r="47" spans="1:55">
      <c r="A47" s="197"/>
      <c r="B47" s="3056" t="s">
        <v>37</v>
      </c>
      <c r="C47" s="3057"/>
      <c r="D47" s="3057"/>
      <c r="E47" s="3057"/>
      <c r="F47" s="3057"/>
      <c r="G47" s="3057"/>
      <c r="H47" s="3057"/>
      <c r="I47" s="3067"/>
      <c r="J47" s="3067"/>
      <c r="K47" s="3067"/>
      <c r="L47" s="3067"/>
      <c r="M47" s="3067"/>
      <c r="N47" s="3067"/>
      <c r="O47" s="3067"/>
      <c r="P47" s="3067"/>
      <c r="Q47" s="3075"/>
      <c r="R47" s="3077"/>
      <c r="S47" s="3069"/>
      <c r="T47" s="1284">
        <v>1</v>
      </c>
      <c r="U47" s="1284">
        <v>3</v>
      </c>
      <c r="V47" s="1284">
        <v>5</v>
      </c>
      <c r="W47" s="1284" t="s">
        <v>79</v>
      </c>
      <c r="X47" s="1036" t="s">
        <v>80</v>
      </c>
      <c r="Y47" s="1036" t="s">
        <v>80</v>
      </c>
      <c r="Z47" s="1036" t="s">
        <v>80</v>
      </c>
      <c r="AA47" s="3068"/>
      <c r="AB47" s="3069"/>
      <c r="AC47" s="3070"/>
      <c r="AD47" s="3071"/>
      <c r="AE47" s="197"/>
      <c r="AP47" s="1279"/>
      <c r="AQ47" s="1279"/>
      <c r="AR47" s="1279"/>
      <c r="AS47" s="1279"/>
      <c r="AT47" s="1279"/>
      <c r="AU47" s="1279"/>
      <c r="AV47" s="1279"/>
      <c r="AW47" s="1279"/>
      <c r="AX47" s="1279"/>
      <c r="AY47" s="1279"/>
      <c r="AZ47" s="1279"/>
      <c r="BA47" s="1279"/>
      <c r="BB47" s="1279"/>
      <c r="BC47" s="1279"/>
    </row>
    <row r="48" spans="1:55">
      <c r="A48" s="197"/>
      <c r="B48" s="3058" t="s">
        <v>208</v>
      </c>
      <c r="C48" s="3059"/>
      <c r="D48" s="3059"/>
      <c r="E48" s="3059"/>
      <c r="F48" s="3059"/>
      <c r="G48" s="3059"/>
      <c r="H48" s="3059"/>
      <c r="I48" s="3067"/>
      <c r="J48" s="3067"/>
      <c r="K48" s="3067"/>
      <c r="L48" s="3067"/>
      <c r="M48" s="3067"/>
      <c r="N48" s="3067"/>
      <c r="O48" s="3067"/>
      <c r="P48" s="3067"/>
      <c r="Q48" s="1285" t="s">
        <v>302</v>
      </c>
      <c r="R48" s="1285" t="s">
        <v>302</v>
      </c>
      <c r="S48" s="2619" t="s">
        <v>660</v>
      </c>
      <c r="T48" s="2619"/>
      <c r="U48" s="2619"/>
      <c r="V48" s="2619"/>
      <c r="W48" s="2619"/>
      <c r="X48" s="2619"/>
      <c r="Y48" s="2619"/>
      <c r="Z48" s="2619"/>
      <c r="AA48" s="1037" t="s">
        <v>302</v>
      </c>
      <c r="AB48" s="2619" t="s">
        <v>661</v>
      </c>
      <c r="AC48" s="2619"/>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48"/>
      <c r="R49" s="3048"/>
      <c r="S49" s="3048"/>
      <c r="T49" s="3048"/>
      <c r="U49" s="3048"/>
      <c r="V49" s="3048"/>
      <c r="W49" s="3048"/>
      <c r="X49" s="3048"/>
      <c r="Y49" s="3048"/>
      <c r="Z49" s="3048"/>
      <c r="AA49" s="3048"/>
      <c r="AB49" s="3048"/>
      <c r="AC49" s="3048"/>
      <c r="AD49" s="3049"/>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38"/>
      <c r="R50" s="3038"/>
      <c r="S50" s="3038"/>
      <c r="T50" s="3038"/>
      <c r="U50" s="3038"/>
      <c r="V50" s="3038"/>
      <c r="W50" s="3038"/>
      <c r="X50" s="3038"/>
      <c r="Y50" s="3038"/>
      <c r="Z50" s="3038"/>
      <c r="AA50" s="3038"/>
      <c r="AB50" s="3038"/>
      <c r="AC50" s="3038"/>
      <c r="AD50" s="3039"/>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50"/>
      <c r="N51" s="3050"/>
      <c r="O51" s="758"/>
      <c r="P51" s="758"/>
      <c r="Q51" s="3038"/>
      <c r="R51" s="3038"/>
      <c r="S51" s="3038"/>
      <c r="T51" s="3038"/>
      <c r="U51" s="3038"/>
      <c r="V51" s="3038"/>
      <c r="W51" s="3038"/>
      <c r="X51" s="3038"/>
      <c r="Y51" s="3038"/>
      <c r="Z51" s="3038"/>
      <c r="AA51" s="3038"/>
      <c r="AB51" s="3038"/>
      <c r="AC51" s="3038"/>
      <c r="AD51" s="3039"/>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50" t="s">
        <v>677</v>
      </c>
      <c r="N52" s="3050"/>
      <c r="O52" s="758"/>
      <c r="P52" s="758"/>
      <c r="Q52" s="3038"/>
      <c r="R52" s="3038"/>
      <c r="S52" s="3038"/>
      <c r="T52" s="3038"/>
      <c r="U52" s="3038"/>
      <c r="V52" s="3038"/>
      <c r="W52" s="3038"/>
      <c r="X52" s="3038"/>
      <c r="Y52" s="3038"/>
      <c r="Z52" s="3038"/>
      <c r="AA52" s="3038"/>
      <c r="AB52" s="3038"/>
      <c r="AC52" s="3038"/>
      <c r="AD52" s="3039"/>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38"/>
      <c r="R53" s="3038"/>
      <c r="S53" s="3038"/>
      <c r="T53" s="3038"/>
      <c r="U53" s="3038"/>
      <c r="V53" s="3038"/>
      <c r="W53" s="3038"/>
      <c r="X53" s="3038"/>
      <c r="Y53" s="3038"/>
      <c r="Z53" s="3038"/>
      <c r="AA53" s="3038"/>
      <c r="AB53" s="3038"/>
      <c r="AC53" s="3038"/>
      <c r="AD53" s="3039"/>
      <c r="AE53" s="197"/>
      <c r="AP53" s="1279"/>
      <c r="AQ53" s="1279"/>
      <c r="AR53" s="1279"/>
      <c r="AS53" s="1279"/>
      <c r="AT53" s="1279"/>
      <c r="AU53" s="1279"/>
      <c r="AV53" s="1279"/>
      <c r="AW53" s="1279"/>
      <c r="AX53" s="1279"/>
      <c r="AY53" s="1279"/>
      <c r="AZ53" s="1279"/>
      <c r="BA53" s="1279"/>
      <c r="BB53" s="1279"/>
      <c r="BC53" s="1279"/>
    </row>
    <row r="54" spans="1:55" ht="15" thickBot="1">
      <c r="A54" s="197"/>
      <c r="B54" s="762"/>
      <c r="C54" s="758"/>
      <c r="D54" s="1329"/>
      <c r="E54" s="1321" t="s">
        <v>255</v>
      </c>
      <c r="F54" s="1329"/>
      <c r="G54" s="758" t="s">
        <v>255</v>
      </c>
      <c r="H54" s="1330"/>
      <c r="I54" s="766" t="s">
        <v>257</v>
      </c>
      <c r="J54" s="3040"/>
      <c r="K54" s="3041"/>
      <c r="L54" s="758"/>
      <c r="M54" s="3046" t="s">
        <v>1</v>
      </c>
      <c r="N54" s="3047"/>
      <c r="O54" s="758"/>
      <c r="P54" s="758"/>
      <c r="Q54" s="403"/>
      <c r="R54" s="404"/>
      <c r="S54" s="1040"/>
      <c r="T54" s="1040"/>
      <c r="U54" s="1040"/>
      <c r="V54" s="1040"/>
      <c r="W54" s="1040"/>
      <c r="X54" s="1040"/>
      <c r="Y54" s="1040"/>
      <c r="Z54" s="1040"/>
      <c r="AA54" s="1290"/>
      <c r="AB54" s="1040"/>
      <c r="AC54" s="1040"/>
      <c r="AD54" s="1291"/>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38"/>
      <c r="R55" s="3038"/>
      <c r="S55" s="3038"/>
      <c r="T55" s="3038"/>
      <c r="U55" s="3038"/>
      <c r="V55" s="3038"/>
      <c r="W55" s="3038"/>
      <c r="X55" s="3038"/>
      <c r="Y55" s="3038"/>
      <c r="Z55" s="3038"/>
      <c r="AA55" s="3038"/>
      <c r="AB55" s="3038"/>
      <c r="AC55" s="3038"/>
      <c r="AD55" s="3039"/>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38"/>
      <c r="R56" s="3038"/>
      <c r="S56" s="3038"/>
      <c r="T56" s="3038"/>
      <c r="U56" s="3038"/>
      <c r="V56" s="3038"/>
      <c r="W56" s="3038"/>
      <c r="X56" s="3038"/>
      <c r="Y56" s="3038"/>
      <c r="Z56" s="3038"/>
      <c r="AA56" s="3038"/>
      <c r="AB56" s="3038"/>
      <c r="AC56" s="3038"/>
      <c r="AD56" s="3039"/>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42" t="s">
        <v>387</v>
      </c>
      <c r="G57" s="3042"/>
      <c r="H57" s="3042"/>
      <c r="I57" s="3042"/>
      <c r="J57" s="3042"/>
      <c r="K57" s="3042"/>
      <c r="L57" s="3042"/>
      <c r="M57" s="3042"/>
      <c r="N57" s="3042"/>
      <c r="O57" s="758"/>
      <c r="P57" s="758"/>
      <c r="Q57" s="3038"/>
      <c r="R57" s="3038"/>
      <c r="S57" s="3038"/>
      <c r="T57" s="3038"/>
      <c r="U57" s="3038"/>
      <c r="V57" s="3038"/>
      <c r="W57" s="3038"/>
      <c r="X57" s="3038"/>
      <c r="Y57" s="3038"/>
      <c r="Z57" s="3038"/>
      <c r="AA57" s="3038"/>
      <c r="AB57" s="3038"/>
      <c r="AC57" s="3038"/>
      <c r="AD57" s="3039"/>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38"/>
      <c r="R58" s="3038"/>
      <c r="S58" s="3038"/>
      <c r="T58" s="3038"/>
      <c r="U58" s="3038"/>
      <c r="V58" s="3038"/>
      <c r="W58" s="3038"/>
      <c r="X58" s="3038"/>
      <c r="Y58" s="3038"/>
      <c r="Z58" s="3038"/>
      <c r="AA58" s="3038"/>
      <c r="AB58" s="3038"/>
      <c r="AC58" s="3038"/>
      <c r="AD58" s="3039"/>
      <c r="AE58" s="197"/>
      <c r="AP58" s="1279"/>
      <c r="AQ58" s="1279"/>
      <c r="AR58" s="1279"/>
      <c r="AS58" s="1279"/>
      <c r="AT58" s="1279"/>
      <c r="AU58" s="1279"/>
      <c r="AV58" s="1279"/>
      <c r="AW58" s="1279"/>
      <c r="AX58" s="1279"/>
      <c r="AY58" s="1279"/>
      <c r="AZ58" s="1279"/>
      <c r="BA58" s="1279"/>
      <c r="BB58" s="1279"/>
      <c r="BC58" s="1279"/>
    </row>
    <row r="59" spans="1:55" ht="15" thickBot="1">
      <c r="A59" s="197"/>
      <c r="B59" s="762"/>
      <c r="C59" s="758"/>
      <c r="D59" s="1329"/>
      <c r="E59" s="760"/>
      <c r="F59" s="1329"/>
      <c r="G59" s="758" t="s">
        <v>1</v>
      </c>
      <c r="H59" s="758"/>
      <c r="I59" s="766" t="s">
        <v>257</v>
      </c>
      <c r="J59" s="1332"/>
      <c r="K59" s="1333"/>
      <c r="L59" s="758"/>
      <c r="M59" s="3046"/>
      <c r="N59" s="3047"/>
      <c r="O59" s="758"/>
      <c r="P59" s="758"/>
      <c r="Q59" s="403"/>
      <c r="R59" s="404"/>
      <c r="S59" s="1040"/>
      <c r="T59" s="1040"/>
      <c r="U59" s="1040"/>
      <c r="V59" s="1040"/>
      <c r="W59" s="1040"/>
      <c r="X59" s="1040"/>
      <c r="Y59" s="1040"/>
      <c r="Z59" s="1040"/>
      <c r="AA59" s="1290"/>
      <c r="AB59" s="1040"/>
      <c r="AC59" s="1040"/>
      <c r="AD59" s="1291"/>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43"/>
      <c r="R60" s="3043"/>
      <c r="S60" s="3043"/>
      <c r="T60" s="3043"/>
      <c r="U60" s="3043"/>
      <c r="V60" s="3043"/>
      <c r="W60" s="3043"/>
      <c r="X60" s="3043"/>
      <c r="Y60" s="3043"/>
      <c r="Z60" s="3043"/>
      <c r="AA60" s="3043"/>
      <c r="AB60" s="3043"/>
      <c r="AC60" s="3043"/>
      <c r="AD60" s="3044"/>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43"/>
      <c r="R61" s="3043"/>
      <c r="S61" s="3043"/>
      <c r="T61" s="3043"/>
      <c r="U61" s="3043"/>
      <c r="V61" s="3043"/>
      <c r="W61" s="3043"/>
      <c r="X61" s="3043"/>
      <c r="Y61" s="3043"/>
      <c r="Z61" s="3043"/>
      <c r="AA61" s="3043"/>
      <c r="AB61" s="3043"/>
      <c r="AC61" s="3043"/>
      <c r="AD61" s="3044"/>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43"/>
      <c r="R62" s="3043"/>
      <c r="S62" s="3043"/>
      <c r="T62" s="3043"/>
      <c r="U62" s="3043"/>
      <c r="V62" s="3043"/>
      <c r="W62" s="3043"/>
      <c r="X62" s="3043"/>
      <c r="Y62" s="3043"/>
      <c r="Z62" s="3043"/>
      <c r="AA62" s="3043"/>
      <c r="AB62" s="3043"/>
      <c r="AC62" s="3043"/>
      <c r="AD62" s="3044"/>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43"/>
      <c r="R63" s="3043"/>
      <c r="S63" s="3043"/>
      <c r="T63" s="3043"/>
      <c r="U63" s="3043"/>
      <c r="V63" s="3043"/>
      <c r="W63" s="3043"/>
      <c r="X63" s="3043"/>
      <c r="Y63" s="3043"/>
      <c r="Z63" s="3043"/>
      <c r="AA63" s="3043"/>
      <c r="AB63" s="3043"/>
      <c r="AC63" s="3043"/>
      <c r="AD63" s="3044"/>
      <c r="AE63" s="197"/>
      <c r="AP63" s="1279"/>
      <c r="AQ63" s="1279"/>
      <c r="AR63" s="1279"/>
      <c r="AS63" s="1279"/>
      <c r="AT63" s="1279"/>
      <c r="AU63" s="1279"/>
      <c r="AV63" s="1279"/>
      <c r="AW63" s="1279"/>
      <c r="AX63" s="1279"/>
      <c r="AY63" s="1279"/>
      <c r="AZ63" s="1279"/>
      <c r="BA63" s="1279"/>
      <c r="BB63" s="1279"/>
      <c r="BC63" s="1279"/>
    </row>
    <row r="64" spans="1:55" ht="15" thickBot="1">
      <c r="A64" s="197"/>
      <c r="B64" s="762"/>
      <c r="C64" s="758"/>
      <c r="D64" s="1330"/>
      <c r="E64" s="758" t="s">
        <v>255</v>
      </c>
      <c r="F64" s="1330"/>
      <c r="G64" s="758" t="s">
        <v>1</v>
      </c>
      <c r="H64" s="758"/>
      <c r="I64" s="766" t="s">
        <v>257</v>
      </c>
      <c r="J64" s="3040"/>
      <c r="K64" s="3041"/>
      <c r="L64" s="758"/>
      <c r="M64" s="3046"/>
      <c r="N64" s="3047"/>
      <c r="O64" s="758"/>
      <c r="P64" s="758"/>
      <c r="Q64" s="403"/>
      <c r="R64" s="404"/>
      <c r="S64" s="1040"/>
      <c r="T64" s="1040"/>
      <c r="U64" s="1040"/>
      <c r="V64" s="1040"/>
      <c r="W64" s="1040"/>
      <c r="X64" s="1040"/>
      <c r="Y64" s="1040"/>
      <c r="Z64" s="1040"/>
      <c r="AA64" s="1290"/>
      <c r="AB64" s="1040"/>
      <c r="AC64" s="1040"/>
      <c r="AD64" s="1291"/>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38"/>
      <c r="R65" s="3038"/>
      <c r="S65" s="3038"/>
      <c r="T65" s="3038"/>
      <c r="U65" s="3038"/>
      <c r="V65" s="3038"/>
      <c r="W65" s="3038"/>
      <c r="X65" s="3038"/>
      <c r="Y65" s="3038"/>
      <c r="Z65" s="3038"/>
      <c r="AA65" s="3038"/>
      <c r="AB65" s="3038"/>
      <c r="AC65" s="3038"/>
      <c r="AD65" s="3039"/>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38"/>
      <c r="R66" s="3038"/>
      <c r="S66" s="3038"/>
      <c r="T66" s="3038"/>
      <c r="U66" s="3038"/>
      <c r="V66" s="3038"/>
      <c r="W66" s="3038"/>
      <c r="X66" s="3038"/>
      <c r="Y66" s="3038"/>
      <c r="Z66" s="3038"/>
      <c r="AA66" s="3038"/>
      <c r="AB66" s="3038"/>
      <c r="AC66" s="3038"/>
      <c r="AD66" s="3039"/>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38"/>
      <c r="R67" s="3038"/>
      <c r="S67" s="3038"/>
      <c r="T67" s="3038"/>
      <c r="U67" s="3038"/>
      <c r="V67" s="3038"/>
      <c r="W67" s="3038"/>
      <c r="X67" s="3038"/>
      <c r="Y67" s="3038"/>
      <c r="Z67" s="3038"/>
      <c r="AA67" s="3038"/>
      <c r="AB67" s="3038"/>
      <c r="AC67" s="3038"/>
      <c r="AD67" s="3039"/>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45" t="s">
        <v>273</v>
      </c>
      <c r="K68" s="3045"/>
      <c r="L68" s="758"/>
      <c r="M68" s="758"/>
      <c r="N68" s="758"/>
      <c r="O68" s="758"/>
      <c r="P68" s="758"/>
      <c r="Q68" s="3038"/>
      <c r="R68" s="3038"/>
      <c r="S68" s="3038"/>
      <c r="T68" s="3038"/>
      <c r="U68" s="3038"/>
      <c r="V68" s="3038"/>
      <c r="W68" s="3038"/>
      <c r="X68" s="3038"/>
      <c r="Y68" s="3038"/>
      <c r="Z68" s="3038"/>
      <c r="AA68" s="3038"/>
      <c r="AB68" s="3038"/>
      <c r="AC68" s="3038"/>
      <c r="AD68" s="3039"/>
      <c r="AE68" s="197"/>
      <c r="AP68" s="1279"/>
      <c r="AQ68" s="1279"/>
      <c r="AR68" s="1279"/>
      <c r="AS68" s="1279"/>
      <c r="AT68" s="1279"/>
      <c r="AU68" s="1279"/>
      <c r="AV68" s="1279"/>
      <c r="AW68" s="1279"/>
      <c r="AX68" s="1279"/>
      <c r="AY68" s="1279"/>
      <c r="AZ68" s="1279"/>
      <c r="BA68" s="1279"/>
      <c r="BB68" s="1279"/>
      <c r="BC68" s="1279"/>
    </row>
    <row r="69" spans="1:55" ht="15" thickBot="1">
      <c r="A69" s="197"/>
      <c r="B69" s="762"/>
      <c r="C69" s="1300"/>
      <c r="D69" s="1337"/>
      <c r="E69" s="758"/>
      <c r="F69" s="1330"/>
      <c r="G69" s="1321"/>
      <c r="H69" s="1330"/>
      <c r="I69" s="766"/>
      <c r="J69" s="3040"/>
      <c r="K69" s="3041"/>
      <c r="L69" s="758"/>
      <c r="M69" s="3046"/>
      <c r="N69" s="3047"/>
      <c r="O69" s="758"/>
      <c r="P69" s="1321"/>
      <c r="Q69" s="403"/>
      <c r="R69" s="404"/>
      <c r="S69" s="1040"/>
      <c r="T69" s="1040"/>
      <c r="U69" s="1040"/>
      <c r="V69" s="1040"/>
      <c r="W69" s="1040"/>
      <c r="X69" s="1040"/>
      <c r="Y69" s="1040"/>
      <c r="Z69" s="1040"/>
      <c r="AA69" s="1290"/>
      <c r="AB69" s="1040"/>
      <c r="AC69" s="1040"/>
      <c r="AD69" s="1291"/>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38"/>
      <c r="R70" s="3038"/>
      <c r="S70" s="3038"/>
      <c r="T70" s="3038"/>
      <c r="U70" s="3038"/>
      <c r="V70" s="3038"/>
      <c r="W70" s="3038"/>
      <c r="X70" s="3038"/>
      <c r="Y70" s="3038"/>
      <c r="Z70" s="3038"/>
      <c r="AA70" s="3038"/>
      <c r="AB70" s="3038"/>
      <c r="AC70" s="3038"/>
      <c r="AD70" s="3039"/>
      <c r="AE70" s="197"/>
      <c r="AP70" s="1279"/>
      <c r="AQ70" s="1279"/>
      <c r="AR70" s="1279"/>
      <c r="AS70" s="1279"/>
      <c r="AT70" s="1279"/>
      <c r="AU70" s="1279"/>
      <c r="AV70" s="1279"/>
      <c r="AW70" s="1279"/>
      <c r="AX70" s="1279"/>
      <c r="AY70" s="1279"/>
      <c r="AZ70" s="1279"/>
      <c r="BA70" s="1279"/>
      <c r="BB70" s="1279"/>
      <c r="BC70" s="1279"/>
    </row>
    <row r="71" spans="1:55" ht="15" thickBot="1">
      <c r="A71" s="197"/>
      <c r="B71" s="2903" t="s">
        <v>467</v>
      </c>
      <c r="C71" s="2904"/>
      <c r="D71" s="2904"/>
      <c r="E71" s="2904"/>
      <c r="F71" s="2904"/>
      <c r="G71" s="2904"/>
      <c r="H71" s="2904"/>
      <c r="I71" s="2904"/>
      <c r="J71" s="2904"/>
      <c r="K71" s="2904"/>
      <c r="L71" s="2904"/>
      <c r="M71" s="2904"/>
      <c r="N71" s="2904"/>
      <c r="O71" s="2904"/>
      <c r="P71" s="3037"/>
      <c r="Q71" s="1339">
        <f>SUM(Q54,Q59,Q64,Q69)/4/100</f>
        <v>0</v>
      </c>
      <c r="R71" s="1339">
        <f>SUM(R69,R64,R59,R54)/4/100</f>
        <v>0</v>
      </c>
      <c r="S71" s="1340"/>
      <c r="T71" s="1341"/>
      <c r="U71" s="1341"/>
      <c r="V71" s="1341"/>
      <c r="W71" s="1341"/>
      <c r="X71" s="1341"/>
      <c r="Y71" s="1341"/>
      <c r="Z71" s="1341"/>
      <c r="AA71" s="1339">
        <f>SUM(AA69,AA64,AA59,AA54)/4/100</f>
        <v>0</v>
      </c>
      <c r="AB71" s="1341"/>
      <c r="AC71" s="1341"/>
      <c r="AD71" s="1342">
        <f>SUM(AD54,AD59,AD64,AD69)/4/100</f>
        <v>0</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1146</v>
      </c>
      <c r="AE72" s="197"/>
      <c r="AP72" s="1279"/>
      <c r="AQ72" s="1279"/>
      <c r="AR72" s="1279"/>
      <c r="AS72" s="1279"/>
      <c r="AT72" s="1279"/>
      <c r="AU72" s="1279"/>
      <c r="AV72" s="1279"/>
      <c r="AW72" s="1279"/>
      <c r="AX72" s="1279"/>
      <c r="AY72" s="1279"/>
      <c r="AZ72" s="1279"/>
      <c r="BA72" s="1279"/>
      <c r="BB72" s="1279"/>
      <c r="BC72" s="1279"/>
    </row>
    <row r="73" spans="1:55">
      <c r="B73" s="1279"/>
      <c r="C73" s="1279"/>
      <c r="D73" s="1279"/>
      <c r="E73" s="1279"/>
      <c r="F73" s="1279"/>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P73" s="1279"/>
      <c r="AQ73" s="1279"/>
      <c r="AR73" s="1279"/>
      <c r="AS73" s="1279"/>
      <c r="AT73" s="1279"/>
      <c r="AU73" s="1279"/>
      <c r="AV73" s="1279"/>
      <c r="AW73" s="1279"/>
      <c r="AX73" s="1279"/>
      <c r="AY73" s="1279"/>
      <c r="AZ73" s="1279"/>
      <c r="BA73" s="1279"/>
      <c r="BB73" s="1279"/>
      <c r="BC73" s="1279"/>
    </row>
    <row r="74" spans="1:55">
      <c r="B74" s="1279"/>
      <c r="C74" s="1279"/>
      <c r="D74" s="1279"/>
      <c r="E74" s="1279"/>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P74" s="1279"/>
      <c r="AQ74" s="1279"/>
      <c r="AR74" s="1279"/>
      <c r="AS74" s="1279"/>
      <c r="AT74" s="1279"/>
      <c r="AU74" s="1279"/>
      <c r="AV74" s="1279"/>
      <c r="AW74" s="1279"/>
      <c r="AX74" s="1279"/>
      <c r="AY74" s="1279"/>
      <c r="AZ74" s="1279"/>
      <c r="BA74" s="1279"/>
      <c r="BB74" s="1279"/>
      <c r="BC74" s="1279"/>
    </row>
    <row r="75" spans="1:55">
      <c r="B75" s="1279"/>
      <c r="C75" s="1279"/>
      <c r="D75" s="1279"/>
      <c r="E75" s="1279"/>
      <c r="F75" s="1279"/>
      <c r="G75" s="1279"/>
      <c r="H75" s="1279"/>
      <c r="I75" s="1279"/>
      <c r="J75" s="1279"/>
      <c r="K75" s="1279"/>
      <c r="L75" s="1279"/>
      <c r="M75" s="1279"/>
      <c r="N75" s="1279"/>
      <c r="O75" s="1279"/>
      <c r="P75" s="1279"/>
      <c r="Q75" s="1279"/>
      <c r="R75" s="1279"/>
      <c r="S75" s="1279"/>
      <c r="T75" s="1279"/>
      <c r="U75" s="1279"/>
      <c r="V75" s="1279"/>
      <c r="W75" s="1279"/>
      <c r="X75" s="1279"/>
      <c r="Y75" s="1279"/>
      <c r="Z75" s="1279"/>
      <c r="AA75" s="1279"/>
      <c r="AB75" s="1279"/>
      <c r="AC75" s="1279"/>
      <c r="AD75" s="1279"/>
      <c r="AE75" s="1279"/>
      <c r="AP75" s="1279"/>
      <c r="AQ75" s="1279"/>
      <c r="AR75" s="1279"/>
      <c r="AS75" s="1279"/>
      <c r="AT75" s="1279"/>
      <c r="AU75" s="1279"/>
      <c r="AV75" s="1279"/>
      <c r="AW75" s="1279"/>
      <c r="AX75" s="1279"/>
      <c r="AY75" s="1279"/>
      <c r="AZ75" s="1279"/>
      <c r="BA75" s="1279"/>
      <c r="BB75" s="1279"/>
      <c r="BC75" s="1279"/>
    </row>
    <row r="76" spans="1:55">
      <c r="B76" s="1279"/>
      <c r="C76" s="1279"/>
      <c r="D76" s="1279"/>
      <c r="E76" s="1279"/>
      <c r="F76" s="1279"/>
      <c r="G76" s="1279"/>
      <c r="H76" s="1279"/>
      <c r="I76" s="1279"/>
      <c r="J76" s="1279"/>
      <c r="K76" s="1279"/>
      <c r="L76" s="1279"/>
      <c r="M76" s="1279"/>
      <c r="N76" s="1279"/>
      <c r="O76" s="1279"/>
      <c r="P76" s="1279"/>
      <c r="Q76" s="1279"/>
      <c r="R76" s="1279"/>
      <c r="S76" s="1279"/>
      <c r="T76" s="1279"/>
      <c r="U76" s="1279"/>
      <c r="V76" s="1279"/>
      <c r="W76" s="1279"/>
      <c r="X76" s="1279"/>
      <c r="Y76" s="1279"/>
      <c r="Z76" s="1279"/>
      <c r="AA76" s="1279"/>
      <c r="AB76" s="1279"/>
      <c r="AC76" s="1279"/>
      <c r="AD76" s="1279"/>
      <c r="AE76" s="1279"/>
      <c r="AP76" s="1279"/>
      <c r="AQ76" s="1279"/>
      <c r="AR76" s="1279"/>
      <c r="AS76" s="1279"/>
      <c r="AT76" s="1279"/>
      <c r="AU76" s="1279"/>
      <c r="AV76" s="1279"/>
      <c r="AW76" s="1279"/>
      <c r="AX76" s="1279"/>
      <c r="AY76" s="1279"/>
      <c r="AZ76" s="1279"/>
      <c r="BA76" s="1279"/>
      <c r="BB76" s="1279"/>
      <c r="BC76" s="1279"/>
    </row>
    <row r="77" spans="1:55">
      <c r="B77" s="1279"/>
      <c r="C77" s="1279"/>
      <c r="D77" s="1279"/>
      <c r="E77" s="1279"/>
      <c r="F77" s="1279"/>
      <c r="G77" s="1279"/>
      <c r="H77" s="1279"/>
      <c r="I77" s="1279"/>
      <c r="J77" s="1279"/>
      <c r="K77" s="1279"/>
      <c r="L77" s="1279"/>
      <c r="M77" s="1279"/>
      <c r="N77" s="1279"/>
      <c r="O77" s="1279"/>
      <c r="P77" s="1279"/>
      <c r="Q77" s="1279"/>
      <c r="R77" s="1279"/>
      <c r="S77" s="1279"/>
      <c r="T77" s="1279"/>
      <c r="U77" s="1279"/>
      <c r="V77" s="1279"/>
      <c r="W77" s="1279"/>
      <c r="X77" s="1279"/>
      <c r="Y77" s="1279"/>
      <c r="Z77" s="1279"/>
      <c r="AA77" s="1279"/>
      <c r="AB77" s="1279"/>
      <c r="AC77" s="1279"/>
      <c r="AD77" s="1279"/>
      <c r="AE77" s="1279"/>
      <c r="AP77" s="1279"/>
      <c r="AQ77" s="1279"/>
      <c r="AR77" s="1279"/>
      <c r="AS77" s="1279"/>
      <c r="AT77" s="1279"/>
      <c r="AU77" s="1279"/>
      <c r="AV77" s="1279"/>
      <c r="AW77" s="1279"/>
      <c r="AX77" s="1279"/>
      <c r="AY77" s="1279"/>
      <c r="AZ77" s="1279"/>
      <c r="BA77" s="1279"/>
      <c r="BB77" s="1279"/>
      <c r="BC77" s="1279"/>
    </row>
    <row r="78" spans="1:55">
      <c r="B78" s="1279"/>
      <c r="C78" s="1279"/>
      <c r="D78" s="1279"/>
      <c r="E78" s="1279"/>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P78" s="1279"/>
      <c r="AQ78" s="1279"/>
      <c r="AR78" s="1279"/>
      <c r="AS78" s="1279"/>
      <c r="AT78" s="1279"/>
      <c r="AU78" s="1279"/>
      <c r="AV78" s="1279"/>
      <c r="AW78" s="1279"/>
      <c r="AX78" s="1279"/>
      <c r="AY78" s="1279"/>
      <c r="AZ78" s="1279"/>
      <c r="BA78" s="1279"/>
      <c r="BB78" s="1279"/>
      <c r="BC78" s="1279"/>
    </row>
    <row r="79" spans="1:55">
      <c r="B79" s="1279"/>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1279"/>
      <c r="AB79" s="1279"/>
      <c r="AC79" s="1279"/>
      <c r="AD79" s="1279"/>
      <c r="AE79" s="1279"/>
      <c r="AP79" s="1279"/>
      <c r="AQ79" s="1279"/>
      <c r="AR79" s="1279"/>
      <c r="AS79" s="1279"/>
      <c r="AT79" s="1279"/>
      <c r="AU79" s="1279"/>
      <c r="AV79" s="1279"/>
      <c r="AW79" s="1279"/>
      <c r="AX79" s="1279"/>
      <c r="AY79" s="1279"/>
      <c r="AZ79" s="1279"/>
      <c r="BA79" s="1279"/>
      <c r="BB79" s="1279"/>
      <c r="BC79" s="1279"/>
    </row>
    <row r="80" spans="1:55">
      <c r="B80" s="1279"/>
      <c r="C80" s="1279"/>
      <c r="D80" s="1279"/>
      <c r="E80" s="1279"/>
      <c r="F80" s="1279"/>
      <c r="G80" s="1279"/>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P80" s="1279"/>
      <c r="AQ80" s="1279"/>
      <c r="AR80" s="1279"/>
      <c r="AS80" s="1279"/>
      <c r="AT80" s="1279"/>
      <c r="AU80" s="1279"/>
      <c r="AV80" s="1279"/>
      <c r="AW80" s="1279"/>
      <c r="AX80" s="1279"/>
      <c r="AY80" s="1279"/>
      <c r="AZ80" s="1279"/>
      <c r="BA80" s="1279"/>
      <c r="BB80" s="1279"/>
      <c r="BC80" s="1279"/>
    </row>
    <row r="81" spans="2:55">
      <c r="B81" s="1279"/>
      <c r="C81" s="1279"/>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P81" s="1279"/>
      <c r="AQ81" s="1279"/>
      <c r="AR81" s="1279"/>
      <c r="AS81" s="1279"/>
      <c r="AT81" s="1279"/>
      <c r="AU81" s="1279"/>
      <c r="AV81" s="1279"/>
      <c r="AW81" s="1279"/>
      <c r="AX81" s="1279"/>
      <c r="AY81" s="1279"/>
      <c r="AZ81" s="1279"/>
      <c r="BA81" s="1279"/>
      <c r="BB81" s="1279"/>
      <c r="BC81" s="1279"/>
    </row>
    <row r="82" spans="2:55">
      <c r="B82" s="1279"/>
      <c r="C82" s="1279"/>
      <c r="D82" s="1279"/>
      <c r="E82" s="1279"/>
      <c r="F82" s="1279"/>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P82" s="1279"/>
      <c r="AQ82" s="1279"/>
      <c r="AR82" s="1279"/>
      <c r="AS82" s="1279"/>
      <c r="AT82" s="1279"/>
      <c r="AU82" s="1279"/>
      <c r="AV82" s="1279"/>
      <c r="AW82" s="1279"/>
      <c r="AX82" s="1279"/>
      <c r="AY82" s="1279"/>
      <c r="AZ82" s="1279"/>
      <c r="BA82" s="1279"/>
      <c r="BB82" s="1279"/>
      <c r="BC82" s="1279"/>
    </row>
    <row r="83" spans="2:55">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P83" s="1279"/>
      <c r="AQ83" s="1279"/>
      <c r="AR83" s="1279"/>
      <c r="AS83" s="1279"/>
      <c r="AT83" s="1279"/>
      <c r="AU83" s="1279"/>
      <c r="AV83" s="1279"/>
      <c r="AW83" s="1279"/>
      <c r="AX83" s="1279"/>
      <c r="AY83" s="1279"/>
      <c r="AZ83" s="1279"/>
      <c r="BA83" s="1279"/>
      <c r="BB83" s="1279"/>
      <c r="BC83" s="1279"/>
    </row>
    <row r="84" spans="2:55">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P84" s="1279"/>
      <c r="AQ84" s="1279"/>
      <c r="AR84" s="1279"/>
      <c r="AS84" s="1279"/>
      <c r="AT84" s="1279"/>
      <c r="AU84" s="1279"/>
      <c r="AV84" s="1279"/>
      <c r="AW84" s="1279"/>
      <c r="AX84" s="1279"/>
      <c r="AY84" s="1279"/>
      <c r="AZ84" s="1279"/>
      <c r="BA84" s="1279"/>
      <c r="BB84" s="1279"/>
      <c r="BC84" s="1279"/>
    </row>
    <row r="85" spans="2:55">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P85" s="1279"/>
      <c r="AQ85" s="1279"/>
      <c r="AR85" s="1279"/>
      <c r="AS85" s="1279"/>
      <c r="AT85" s="1279"/>
      <c r="AU85" s="1279"/>
      <c r="AV85" s="1279"/>
      <c r="AW85" s="1279"/>
      <c r="AX85" s="1279"/>
      <c r="AY85" s="1279"/>
      <c r="AZ85" s="1279"/>
      <c r="BA85" s="1279"/>
      <c r="BB85" s="1279"/>
      <c r="BC85" s="1279"/>
    </row>
    <row r="86" spans="2:55">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P86" s="1279"/>
      <c r="AQ86" s="1279"/>
      <c r="AR86" s="1279"/>
      <c r="AS86" s="1279"/>
      <c r="AT86" s="1279"/>
      <c r="AU86" s="1279"/>
      <c r="AV86" s="1279"/>
      <c r="AW86" s="1279"/>
      <c r="AX86" s="1279"/>
      <c r="AY86" s="1279"/>
      <c r="AZ86" s="1279"/>
      <c r="BA86" s="1279"/>
      <c r="BB86" s="1279"/>
      <c r="BC86" s="1279"/>
    </row>
    <row r="87" spans="2:55">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2" fitToHeight="2"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64" workbookViewId="0">
      <selection activeCell="AC73" sqref="AC73"/>
    </sheetView>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 style="1280" bestFit="1" customWidth="1"/>
    <col min="18" max="18" width="3.7109375" style="1280" customWidth="1"/>
    <col min="19" max="23" width="3.42578125" style="1280" customWidth="1"/>
    <col min="24" max="24" width="4.140625" style="1280" customWidth="1"/>
    <col min="25" max="25" width="4.42578125" style="1280" customWidth="1"/>
    <col min="26" max="26" width="4.5703125" style="1280" customWidth="1"/>
    <col min="27" max="27" width="3.7109375" style="1280" customWidth="1"/>
    <col min="28" max="29" width="3.42578125" style="1280" customWidth="1"/>
    <col min="30" max="30" width="3.7109375" style="1280"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80" t="s">
        <v>243</v>
      </c>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2"/>
      <c r="AE2" s="197"/>
      <c r="AP2" s="1279"/>
      <c r="AQ2" s="1279"/>
      <c r="AR2" s="1279"/>
      <c r="AS2" s="1279"/>
      <c r="AT2" s="1279"/>
      <c r="AU2" s="1279"/>
      <c r="AV2" s="1279"/>
      <c r="AW2" s="1279"/>
      <c r="AX2" s="1279"/>
      <c r="AY2" s="1279"/>
      <c r="AZ2" s="1279"/>
      <c r="BA2" s="1279"/>
      <c r="BB2" s="1279"/>
      <c r="BC2" s="1279"/>
    </row>
    <row r="3" spans="1:55" ht="12.75" customHeight="1">
      <c r="A3" s="1041"/>
      <c r="B3" s="3083" t="s">
        <v>66</v>
      </c>
      <c r="C3" s="3084"/>
      <c r="D3" s="3084"/>
      <c r="E3" s="3084"/>
      <c r="F3" s="3084"/>
      <c r="G3" s="3084"/>
      <c r="H3" s="3084"/>
      <c r="I3" s="3085" t="s">
        <v>705</v>
      </c>
      <c r="J3" s="3085"/>
      <c r="K3" s="3085"/>
      <c r="L3" s="3085"/>
      <c r="M3" s="3085"/>
      <c r="N3" s="3085"/>
      <c r="O3" s="3085"/>
      <c r="P3" s="3085"/>
      <c r="Q3" s="3085"/>
      <c r="R3" s="3085"/>
      <c r="S3" s="3060" t="s">
        <v>67</v>
      </c>
      <c r="T3" s="3060"/>
      <c r="U3" s="3060"/>
      <c r="V3" s="3060"/>
      <c r="W3" s="3060"/>
      <c r="X3" s="3060"/>
      <c r="Y3" s="3060"/>
      <c r="Z3" s="3060"/>
      <c r="AA3" s="3060"/>
      <c r="AB3" s="3060"/>
      <c r="AC3" s="3060"/>
      <c r="AD3" s="3061"/>
      <c r="AE3" s="197"/>
      <c r="AP3" s="1279"/>
      <c r="AQ3" s="1279"/>
      <c r="AR3" s="1279"/>
      <c r="AS3" s="1279"/>
      <c r="AT3" s="1279"/>
      <c r="AU3" s="1279"/>
      <c r="AV3" s="1279"/>
      <c r="AW3" s="1279"/>
      <c r="AX3" s="1279"/>
      <c r="AY3" s="1279"/>
      <c r="AZ3" s="1279"/>
      <c r="BA3" s="1279"/>
      <c r="BB3" s="1279"/>
      <c r="BC3" s="1279"/>
    </row>
    <row r="4" spans="1:55" ht="15.75" customHeight="1">
      <c r="A4" s="1041"/>
      <c r="B4" s="3062" t="s">
        <v>162</v>
      </c>
      <c r="C4" s="3063"/>
      <c r="D4" s="3063"/>
      <c r="E4" s="3063"/>
      <c r="F4" s="3063"/>
      <c r="G4" s="3063"/>
      <c r="H4" s="3063"/>
      <c r="I4" s="3064" t="s">
        <v>119</v>
      </c>
      <c r="J4" s="3064"/>
      <c r="K4" s="3064"/>
      <c r="L4" s="3064"/>
      <c r="M4" s="3064"/>
      <c r="N4" s="3064"/>
      <c r="O4" s="3064"/>
      <c r="P4" s="3064"/>
      <c r="Q4" s="3064"/>
      <c r="R4" s="3064"/>
      <c r="S4" s="3088" t="s">
        <v>735</v>
      </c>
      <c r="T4" s="3088"/>
      <c r="U4" s="3088"/>
      <c r="V4" s="3088"/>
      <c r="W4" s="3088"/>
      <c r="X4" s="3088"/>
      <c r="Y4" s="3088"/>
      <c r="Z4" s="3088"/>
      <c r="AA4" s="3088"/>
      <c r="AB4" s="3086" t="s">
        <v>69</v>
      </c>
      <c r="AC4" s="3086"/>
      <c r="AD4" s="3087"/>
      <c r="AE4" s="197"/>
      <c r="AP4" s="1279"/>
      <c r="AQ4" s="1279"/>
      <c r="AR4" s="1279"/>
      <c r="AS4" s="1279"/>
      <c r="AT4" s="1279"/>
      <c r="AU4" s="1279"/>
      <c r="AV4" s="1279"/>
      <c r="AW4" s="1279"/>
      <c r="AX4" s="1279"/>
      <c r="AY4" s="1279"/>
      <c r="AZ4" s="1279"/>
      <c r="BA4" s="1279"/>
      <c r="BB4" s="1279"/>
      <c r="BC4" s="1279"/>
    </row>
    <row r="5" spans="1:55" ht="19.5" customHeight="1">
      <c r="A5" s="1041"/>
      <c r="B5" s="3062"/>
      <c r="C5" s="3063"/>
      <c r="D5" s="3063"/>
      <c r="E5" s="3063"/>
      <c r="F5" s="3063"/>
      <c r="G5" s="3063"/>
      <c r="H5" s="3063"/>
      <c r="I5" s="3093"/>
      <c r="J5" s="3093"/>
      <c r="K5" s="3093"/>
      <c r="L5" s="3093"/>
      <c r="M5" s="3093"/>
      <c r="N5" s="3093"/>
      <c r="O5" s="3093"/>
      <c r="P5" s="3093"/>
      <c r="Q5" s="3095" t="s">
        <v>73</v>
      </c>
      <c r="R5" s="3076" t="s">
        <v>73</v>
      </c>
      <c r="S5" s="3069" t="s">
        <v>70</v>
      </c>
      <c r="T5" s="3078" t="s">
        <v>108</v>
      </c>
      <c r="U5" s="3078"/>
      <c r="V5" s="3078"/>
      <c r="W5" s="3078"/>
      <c r="X5" s="3079" t="s">
        <v>72</v>
      </c>
      <c r="Y5" s="3079"/>
      <c r="Z5" s="3079"/>
      <c r="AA5" s="3068" t="s">
        <v>73</v>
      </c>
      <c r="AB5" s="3069" t="s">
        <v>70</v>
      </c>
      <c r="AC5" s="3070" t="s">
        <v>74</v>
      </c>
      <c r="AD5" s="3071"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2" t="s">
        <v>1134</v>
      </c>
      <c r="C6" s="3073"/>
      <c r="D6" s="3073"/>
      <c r="E6" s="3073"/>
      <c r="F6" s="3073"/>
      <c r="G6" s="3073"/>
      <c r="H6" s="3073"/>
      <c r="I6" s="3094"/>
      <c r="J6" s="3094"/>
      <c r="K6" s="3094"/>
      <c r="L6" s="3094"/>
      <c r="M6" s="3094"/>
      <c r="N6" s="3094"/>
      <c r="O6" s="3094"/>
      <c r="P6" s="3094"/>
      <c r="Q6" s="3096"/>
      <c r="R6" s="3077"/>
      <c r="S6" s="3069"/>
      <c r="T6" s="3055" t="s">
        <v>75</v>
      </c>
      <c r="U6" s="3055"/>
      <c r="V6" s="3055"/>
      <c r="W6" s="3055"/>
      <c r="X6" s="1281" t="s">
        <v>364</v>
      </c>
      <c r="Y6" s="1281" t="s">
        <v>77</v>
      </c>
      <c r="Z6" s="1281" t="s">
        <v>78</v>
      </c>
      <c r="AA6" s="3068"/>
      <c r="AB6" s="3069"/>
      <c r="AC6" s="3070"/>
      <c r="AD6" s="3071"/>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89" t="s">
        <v>37</v>
      </c>
      <c r="C7" s="3090"/>
      <c r="D7" s="3090"/>
      <c r="E7" s="3090"/>
      <c r="F7" s="3090"/>
      <c r="G7" s="3090"/>
      <c r="H7" s="3090"/>
      <c r="I7" s="3091"/>
      <c r="J7" s="3092"/>
      <c r="K7" s="3092"/>
      <c r="L7" s="3092"/>
      <c r="M7" s="3092"/>
      <c r="N7" s="3092"/>
      <c r="O7" s="3092"/>
      <c r="P7" s="3092"/>
      <c r="Q7" s="3097"/>
      <c r="R7" s="3077"/>
      <c r="S7" s="3069"/>
      <c r="T7" s="1284">
        <v>1</v>
      </c>
      <c r="U7" s="1284">
        <v>3</v>
      </c>
      <c r="V7" s="1284">
        <v>5</v>
      </c>
      <c r="W7" s="1284" t="s">
        <v>79</v>
      </c>
      <c r="X7" s="1036" t="s">
        <v>80</v>
      </c>
      <c r="Y7" s="1036" t="s">
        <v>80</v>
      </c>
      <c r="Z7" s="1036" t="s">
        <v>80</v>
      </c>
      <c r="AA7" s="3068"/>
      <c r="AB7" s="3069"/>
      <c r="AC7" s="3070"/>
      <c r="AD7" s="3071"/>
      <c r="AE7" s="197"/>
      <c r="AP7" s="1279"/>
      <c r="AQ7" s="1279"/>
      <c r="AR7" s="1279"/>
      <c r="AS7" s="1279"/>
      <c r="AT7" s="1279"/>
      <c r="AU7" s="1279"/>
      <c r="AV7" s="1279"/>
      <c r="AW7" s="1279"/>
      <c r="AX7" s="1279"/>
      <c r="AY7" s="1279"/>
      <c r="AZ7" s="1279"/>
      <c r="BA7" s="1279"/>
      <c r="BB7" s="1279"/>
      <c r="BC7" s="1279"/>
    </row>
    <row r="8" spans="1:55" ht="13.5" customHeight="1">
      <c r="A8" s="1041"/>
      <c r="B8" s="3053" t="s">
        <v>208</v>
      </c>
      <c r="C8" s="3054"/>
      <c r="D8" s="3054"/>
      <c r="E8" s="3054"/>
      <c r="F8" s="3054"/>
      <c r="G8" s="3054"/>
      <c r="H8" s="3054"/>
      <c r="I8" s="3054"/>
      <c r="J8" s="3054"/>
      <c r="K8" s="3054"/>
      <c r="L8" s="3054"/>
      <c r="M8" s="3054"/>
      <c r="N8" s="3054"/>
      <c r="O8" s="3054"/>
      <c r="P8" s="3054"/>
      <c r="Q8" s="1285" t="s">
        <v>302</v>
      </c>
      <c r="R8" s="1285" t="s">
        <v>302</v>
      </c>
      <c r="S8" s="2619" t="s">
        <v>660</v>
      </c>
      <c r="T8" s="2619"/>
      <c r="U8" s="2619"/>
      <c r="V8" s="2619"/>
      <c r="W8" s="2619"/>
      <c r="X8" s="2619"/>
      <c r="Y8" s="2619"/>
      <c r="Z8" s="2619"/>
      <c r="AA8" s="1037" t="s">
        <v>302</v>
      </c>
      <c r="AB8" s="2619" t="s">
        <v>661</v>
      </c>
      <c r="AC8" s="2619"/>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c r="R9" s="404"/>
      <c r="S9" s="1040"/>
      <c r="T9" s="1040"/>
      <c r="U9" s="1040"/>
      <c r="V9" s="1040"/>
      <c r="W9" s="1040"/>
      <c r="X9" s="1040"/>
      <c r="Y9" s="1040"/>
      <c r="Z9" s="1040"/>
      <c r="AA9" s="1290"/>
      <c r="AB9" s="1040"/>
      <c r="AC9" s="1040"/>
      <c r="AD9" s="1291"/>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19"/>
      <c r="R10" s="2619"/>
      <c r="S10" s="2619"/>
      <c r="T10" s="2619"/>
      <c r="U10" s="2619"/>
      <c r="V10" s="2619"/>
      <c r="W10" s="2619"/>
      <c r="X10" s="2619"/>
      <c r="Y10" s="2619"/>
      <c r="Z10" s="2619"/>
      <c r="AA10" s="2619"/>
      <c r="AB10" s="2619"/>
      <c r="AC10" s="2619"/>
      <c r="AD10" s="2757"/>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c r="R11" s="404"/>
      <c r="S11" s="1040"/>
      <c r="T11" s="1040"/>
      <c r="U11" s="1040"/>
      <c r="V11" s="1040"/>
      <c r="W11" s="1040"/>
      <c r="X11" s="1040"/>
      <c r="Y11" s="1040"/>
      <c r="Z11" s="1040"/>
      <c r="AA11" s="1290"/>
      <c r="AB11" s="1040"/>
      <c r="AC11" s="1040"/>
      <c r="AD11" s="1291"/>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c r="R12" s="404"/>
      <c r="S12" s="1040"/>
      <c r="T12" s="1040"/>
      <c r="U12" s="1040"/>
      <c r="V12" s="1040"/>
      <c r="W12" s="1040"/>
      <c r="X12" s="1040"/>
      <c r="Y12" s="1040"/>
      <c r="Z12" s="1040"/>
      <c r="AA12" s="1290"/>
      <c r="AB12" s="1040"/>
      <c r="AC12" s="1040"/>
      <c r="AD12" s="1291"/>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c r="R13" s="404"/>
      <c r="S13" s="1040"/>
      <c r="T13" s="1040"/>
      <c r="U13" s="1040"/>
      <c r="V13" s="1040"/>
      <c r="W13" s="1040"/>
      <c r="X13" s="1040"/>
      <c r="Y13" s="1040"/>
      <c r="Z13" s="1040"/>
      <c r="AA13" s="1290"/>
      <c r="AB13" s="1040"/>
      <c r="AC13" s="1040"/>
      <c r="AD13" s="1291"/>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c r="R14" s="404"/>
      <c r="S14" s="1040"/>
      <c r="T14" s="1040"/>
      <c r="U14" s="1040"/>
      <c r="V14" s="1040"/>
      <c r="W14" s="1040"/>
      <c r="X14" s="1040"/>
      <c r="Y14" s="1040"/>
      <c r="Z14" s="1040"/>
      <c r="AA14" s="1290"/>
      <c r="AB14" s="1040"/>
      <c r="AC14" s="1040"/>
      <c r="AD14" s="1291"/>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c r="R15" s="404"/>
      <c r="S15" s="1040"/>
      <c r="T15" s="1040"/>
      <c r="U15" s="1040"/>
      <c r="V15" s="1040"/>
      <c r="W15" s="1040"/>
      <c r="X15" s="1040"/>
      <c r="Y15" s="1040"/>
      <c r="Z15" s="1040"/>
      <c r="AA15" s="1290"/>
      <c r="AB15" s="1040"/>
      <c r="AC15" s="1040"/>
      <c r="AD15" s="1291"/>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c r="R16" s="404"/>
      <c r="S16" s="1040"/>
      <c r="T16" s="1040"/>
      <c r="U16" s="1040"/>
      <c r="V16" s="1040"/>
      <c r="W16" s="1040"/>
      <c r="X16" s="1040"/>
      <c r="Y16" s="1040"/>
      <c r="Z16" s="1040"/>
      <c r="AA16" s="1290"/>
      <c r="AB16" s="1040"/>
      <c r="AC16" s="1040"/>
      <c r="AD16" s="1291"/>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c r="R17" s="404"/>
      <c r="S17" s="1040"/>
      <c r="T17" s="1040"/>
      <c r="U17" s="1040"/>
      <c r="V17" s="1040"/>
      <c r="W17" s="1040"/>
      <c r="X17" s="1040"/>
      <c r="Y17" s="1040"/>
      <c r="Z17" s="1040"/>
      <c r="AA17" s="1290"/>
      <c r="AB17" s="1040"/>
      <c r="AC17" s="1040"/>
      <c r="AD17" s="1291"/>
      <c r="AE17" s="197"/>
      <c r="AP17" s="1279"/>
      <c r="AQ17" s="1279"/>
      <c r="AR17" s="1279"/>
      <c r="AS17" s="1279"/>
      <c r="AT17" s="1279"/>
      <c r="AU17" s="1279"/>
      <c r="AV17" s="1279"/>
      <c r="AW17" s="1279"/>
      <c r="AX17" s="1279"/>
      <c r="AY17" s="1279"/>
      <c r="AZ17" s="1279"/>
      <c r="BA17" s="1279"/>
      <c r="BB17" s="1279"/>
      <c r="BC17" s="1279"/>
    </row>
    <row r="18" spans="1:55">
      <c r="A18" s="1041"/>
      <c r="B18" s="1303"/>
      <c r="C18" s="208"/>
      <c r="D18" s="3101" t="s">
        <v>41</v>
      </c>
      <c r="E18" s="1305" t="s">
        <v>266</v>
      </c>
      <c r="F18" s="208"/>
      <c r="G18" s="208"/>
      <c r="H18" s="208"/>
      <c r="I18" s="208"/>
      <c r="J18" s="208"/>
      <c r="K18" s="208"/>
      <c r="L18" s="208"/>
      <c r="M18" s="208"/>
      <c r="N18" s="1304"/>
      <c r="O18" s="208"/>
      <c r="P18" s="208"/>
      <c r="Q18" s="403"/>
      <c r="R18" s="404"/>
      <c r="S18" s="1040"/>
      <c r="T18" s="1040"/>
      <c r="U18" s="1040"/>
      <c r="V18" s="1040"/>
      <c r="W18" s="1040"/>
      <c r="X18" s="1040"/>
      <c r="Y18" s="1040"/>
      <c r="Z18" s="1040"/>
      <c r="AA18" s="1290"/>
      <c r="AB18" s="1040"/>
      <c r="AC18" s="1040"/>
      <c r="AD18" s="1291"/>
      <c r="AE18" s="197"/>
      <c r="AP18" s="1279"/>
      <c r="AQ18" s="1279"/>
      <c r="AR18" s="1279"/>
      <c r="AS18" s="1279"/>
      <c r="AT18" s="1279"/>
      <c r="AU18" s="1279"/>
      <c r="AV18" s="1279"/>
      <c r="AW18" s="1279"/>
      <c r="AX18" s="1279"/>
      <c r="AY18" s="1279"/>
      <c r="AZ18" s="1279"/>
      <c r="BA18" s="1279"/>
      <c r="BB18" s="1279"/>
      <c r="BC18" s="1279"/>
    </row>
    <row r="19" spans="1:55">
      <c r="A19" s="1041"/>
      <c r="B19" s="1306"/>
      <c r="C19" s="208"/>
      <c r="D19" s="3101"/>
      <c r="E19" s="1304" t="s">
        <v>267</v>
      </c>
      <c r="F19" s="208"/>
      <c r="G19" s="208"/>
      <c r="H19" s="208"/>
      <c r="I19" s="208"/>
      <c r="J19" s="208"/>
      <c r="K19" s="208"/>
      <c r="L19" s="208"/>
      <c r="M19" s="208"/>
      <c r="N19" s="1304"/>
      <c r="O19" s="208"/>
      <c r="P19" s="208"/>
      <c r="Q19" s="403"/>
      <c r="R19" s="404"/>
      <c r="S19" s="1040"/>
      <c r="T19" s="1040"/>
      <c r="U19" s="1040"/>
      <c r="V19" s="1040"/>
      <c r="W19" s="1040"/>
      <c r="X19" s="1040"/>
      <c r="Y19" s="1040"/>
      <c r="Z19" s="1040"/>
      <c r="AA19" s="1290"/>
      <c r="AB19" s="1040"/>
      <c r="AC19" s="1040"/>
      <c r="AD19" s="1291"/>
      <c r="AE19" s="197"/>
      <c r="AP19" s="1279"/>
      <c r="AQ19" s="1279"/>
      <c r="AR19" s="1279"/>
      <c r="AS19" s="1279"/>
      <c r="AT19" s="1279"/>
      <c r="AU19" s="1279"/>
      <c r="AV19" s="1279"/>
      <c r="AW19" s="1279"/>
      <c r="AX19" s="1279"/>
      <c r="AY19" s="1279"/>
      <c r="AZ19" s="1279"/>
      <c r="BA19" s="1279"/>
      <c r="BB19" s="1279"/>
      <c r="BC19" s="1279"/>
    </row>
    <row r="20" spans="1:55">
      <c r="A20" s="1041"/>
      <c r="B20" s="1306"/>
      <c r="C20" s="208"/>
      <c r="D20" s="3101"/>
      <c r="E20" s="1304" t="s">
        <v>268</v>
      </c>
      <c r="F20" s="208"/>
      <c r="G20" s="208"/>
      <c r="H20" s="208"/>
      <c r="I20" s="208"/>
      <c r="J20" s="208"/>
      <c r="K20" s="208"/>
      <c r="L20" s="208"/>
      <c r="M20" s="208"/>
      <c r="N20" s="1304"/>
      <c r="O20" s="208"/>
      <c r="P20" s="208"/>
      <c r="Q20" s="403"/>
      <c r="R20" s="404"/>
      <c r="S20" s="1040"/>
      <c r="T20" s="1040"/>
      <c r="U20" s="1040"/>
      <c r="V20" s="1040"/>
      <c r="W20" s="1040"/>
      <c r="X20" s="1040"/>
      <c r="Y20" s="1040"/>
      <c r="Z20" s="1040"/>
      <c r="AA20" s="1290"/>
      <c r="AB20" s="1040"/>
      <c r="AC20" s="1040"/>
      <c r="AD20" s="1291"/>
      <c r="AE20" s="197"/>
      <c r="AP20" s="1279"/>
      <c r="AQ20" s="1279"/>
      <c r="AR20" s="1279"/>
      <c r="AS20" s="1279"/>
      <c r="AT20" s="1279"/>
      <c r="AU20" s="1279"/>
      <c r="AV20" s="1279"/>
      <c r="AW20" s="1279"/>
      <c r="AX20" s="1279"/>
      <c r="AY20" s="1279"/>
      <c r="AZ20" s="1279"/>
      <c r="BA20" s="1279"/>
      <c r="BB20" s="1279"/>
      <c r="BC20" s="1279"/>
    </row>
    <row r="21" spans="1:55">
      <c r="A21" s="1041"/>
      <c r="B21" s="1306"/>
      <c r="C21" s="208"/>
      <c r="D21" s="3101"/>
      <c r="E21" s="1304" t="s">
        <v>269</v>
      </c>
      <c r="F21" s="208"/>
      <c r="G21" s="208"/>
      <c r="H21" s="208"/>
      <c r="I21" s="208"/>
      <c r="J21" s="208"/>
      <c r="K21" s="208"/>
      <c r="L21" s="208"/>
      <c r="M21" s="208"/>
      <c r="N21" s="1304"/>
      <c r="O21" s="208"/>
      <c r="P21" s="208"/>
      <c r="Q21" s="403"/>
      <c r="R21" s="404"/>
      <c r="S21" s="1040"/>
      <c r="T21" s="1040"/>
      <c r="U21" s="1040"/>
      <c r="V21" s="1040"/>
      <c r="W21" s="1040"/>
      <c r="X21" s="1040"/>
      <c r="Y21" s="1040"/>
      <c r="Z21" s="1040"/>
      <c r="AA21" s="1290"/>
      <c r="AB21" s="1040"/>
      <c r="AC21" s="1040"/>
      <c r="AD21" s="1291"/>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c r="R22" s="404"/>
      <c r="S22" s="1040"/>
      <c r="T22" s="1040"/>
      <c r="U22" s="1040"/>
      <c r="V22" s="1040"/>
      <c r="W22" s="1040"/>
      <c r="X22" s="1040"/>
      <c r="Y22" s="1040"/>
      <c r="Z22" s="1040"/>
      <c r="AA22" s="1290"/>
      <c r="AB22" s="1040"/>
      <c r="AC22" s="1040"/>
      <c r="AD22" s="1291"/>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c r="R23" s="404"/>
      <c r="S23" s="1040"/>
      <c r="T23" s="1040"/>
      <c r="U23" s="1040"/>
      <c r="V23" s="1040"/>
      <c r="W23" s="1040"/>
      <c r="X23" s="1040"/>
      <c r="Y23" s="1040"/>
      <c r="Z23" s="1040"/>
      <c r="AA23" s="1290"/>
      <c r="AB23" s="1040"/>
      <c r="AC23" s="1040"/>
      <c r="AD23" s="1291"/>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c r="R24" s="404"/>
      <c r="S24" s="1040"/>
      <c r="T24" s="1040"/>
      <c r="U24" s="1040"/>
      <c r="V24" s="1040"/>
      <c r="W24" s="1040"/>
      <c r="X24" s="1040"/>
      <c r="Y24" s="1040"/>
      <c r="Z24" s="1040"/>
      <c r="AA24" s="1290"/>
      <c r="AB24" s="1040"/>
      <c r="AC24" s="1040"/>
      <c r="AD24" s="1291"/>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c r="R25" s="404"/>
      <c r="S25" s="1040"/>
      <c r="T25" s="1040"/>
      <c r="U25" s="1040"/>
      <c r="V25" s="1040"/>
      <c r="W25" s="1040"/>
      <c r="X25" s="1040"/>
      <c r="Y25" s="1040"/>
      <c r="Z25" s="1040"/>
      <c r="AA25" s="1290"/>
      <c r="AB25" s="1040"/>
      <c r="AC25" s="1040"/>
      <c r="AD25" s="1291"/>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c r="R26" s="404"/>
      <c r="S26" s="1040"/>
      <c r="T26" s="1040"/>
      <c r="U26" s="1040"/>
      <c r="V26" s="1040"/>
      <c r="W26" s="1040"/>
      <c r="X26" s="1040"/>
      <c r="Y26" s="1040"/>
      <c r="Z26" s="1040"/>
      <c r="AA26" s="1290"/>
      <c r="AB26" s="1040"/>
      <c r="AC26" s="1040"/>
      <c r="AD26" s="1291"/>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c r="R27" s="404"/>
      <c r="S27" s="1040"/>
      <c r="T27" s="1040"/>
      <c r="U27" s="1040"/>
      <c r="V27" s="1040"/>
      <c r="W27" s="1040"/>
      <c r="X27" s="1040"/>
      <c r="Y27" s="1040"/>
      <c r="Z27" s="1040"/>
      <c r="AA27" s="1290"/>
      <c r="AB27" s="1040"/>
      <c r="AC27" s="1040"/>
      <c r="AD27" s="1291"/>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c r="R28" s="404"/>
      <c r="S28" s="1040"/>
      <c r="T28" s="1040"/>
      <c r="U28" s="1040"/>
      <c r="V28" s="1040"/>
      <c r="W28" s="1040"/>
      <c r="X28" s="1040"/>
      <c r="Y28" s="1040"/>
      <c r="Z28" s="1040"/>
      <c r="AA28" s="1290"/>
      <c r="AB28" s="1040"/>
      <c r="AC28" s="1040"/>
      <c r="AD28" s="1291"/>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c r="R29" s="404"/>
      <c r="S29" s="1040"/>
      <c r="T29" s="1040"/>
      <c r="U29" s="1040"/>
      <c r="V29" s="1040"/>
      <c r="W29" s="1040"/>
      <c r="X29" s="1040"/>
      <c r="Y29" s="1040"/>
      <c r="Z29" s="1040"/>
      <c r="AA29" s="1290"/>
      <c r="AB29" s="1040"/>
      <c r="AC29" s="1040"/>
      <c r="AD29" s="1291"/>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c r="R30" s="404"/>
      <c r="S30" s="1040"/>
      <c r="T30" s="1040"/>
      <c r="U30" s="1040"/>
      <c r="V30" s="1040"/>
      <c r="W30" s="1040"/>
      <c r="X30" s="1040"/>
      <c r="Y30" s="1040"/>
      <c r="Z30" s="1040"/>
      <c r="AA30" s="1290"/>
      <c r="AB30" s="1040"/>
      <c r="AC30" s="1040"/>
      <c r="AD30" s="1291"/>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c r="R31" s="404"/>
      <c r="S31" s="1040"/>
      <c r="T31" s="1040"/>
      <c r="U31" s="1040"/>
      <c r="V31" s="1040"/>
      <c r="W31" s="1040"/>
      <c r="X31" s="1040"/>
      <c r="Y31" s="1040"/>
      <c r="Z31" s="1040"/>
      <c r="AA31" s="1290"/>
      <c r="AB31" s="1040"/>
      <c r="AC31" s="1040"/>
      <c r="AD31" s="1291"/>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c r="R32" s="404"/>
      <c r="S32" s="1040"/>
      <c r="T32" s="1040"/>
      <c r="U32" s="1040"/>
      <c r="V32" s="1040"/>
      <c r="W32" s="1040"/>
      <c r="X32" s="1040"/>
      <c r="Y32" s="1040"/>
      <c r="Z32" s="1040"/>
      <c r="AA32" s="1290"/>
      <c r="AB32" s="1040"/>
      <c r="AC32" s="1040"/>
      <c r="AD32" s="1291"/>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c r="R33" s="404"/>
      <c r="S33" s="1040"/>
      <c r="T33" s="1040"/>
      <c r="U33" s="1040"/>
      <c r="V33" s="1040"/>
      <c r="W33" s="1040"/>
      <c r="X33" s="1040"/>
      <c r="Y33" s="1040"/>
      <c r="Z33" s="1040"/>
      <c r="AA33" s="1290"/>
      <c r="AB33" s="1040"/>
      <c r="AC33" s="1040"/>
      <c r="AD33" s="1291"/>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03"/>
      <c r="I34" s="2003"/>
      <c r="J34" s="208"/>
      <c r="K34" s="1314"/>
      <c r="L34" s="208"/>
      <c r="M34" s="208"/>
      <c r="N34" s="208"/>
      <c r="O34" s="208"/>
      <c r="P34" s="186"/>
      <c r="Q34" s="403"/>
      <c r="R34" s="404"/>
      <c r="S34" s="1040"/>
      <c r="T34" s="1040"/>
      <c r="U34" s="1040"/>
      <c r="V34" s="1040"/>
      <c r="W34" s="1040"/>
      <c r="X34" s="1040"/>
      <c r="Y34" s="1040"/>
      <c r="Z34" s="1040"/>
      <c r="AA34" s="1290"/>
      <c r="AB34" s="1040"/>
      <c r="AC34" s="1040"/>
      <c r="AD34" s="1291"/>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38"/>
      <c r="R35" s="3038"/>
      <c r="S35" s="3038"/>
      <c r="T35" s="3038"/>
      <c r="U35" s="3038"/>
      <c r="V35" s="3038"/>
      <c r="W35" s="3038"/>
      <c r="X35" s="3038"/>
      <c r="Y35" s="3038"/>
      <c r="Z35" s="3038"/>
      <c r="AA35" s="3038"/>
      <c r="AB35" s="3038"/>
      <c r="AC35" s="3038"/>
      <c r="AD35" s="3039"/>
      <c r="AE35" s="197"/>
      <c r="AP35" s="1279"/>
      <c r="AQ35" s="1279"/>
      <c r="AR35" s="1279"/>
      <c r="AS35" s="1279"/>
      <c r="AT35" s="1279"/>
      <c r="AU35" s="1279"/>
      <c r="AV35" s="1279"/>
      <c r="AW35" s="1279"/>
      <c r="AX35" s="1279"/>
      <c r="AY35" s="1279"/>
      <c r="AZ35" s="1279"/>
      <c r="BA35" s="1279"/>
      <c r="BB35" s="1279"/>
      <c r="BC35" s="1279"/>
    </row>
    <row r="36" spans="1:55" ht="14.25" customHeight="1">
      <c r="A36" s="1041"/>
      <c r="B36" s="3051" t="s">
        <v>466</v>
      </c>
      <c r="C36" s="3052"/>
      <c r="D36" s="3052"/>
      <c r="E36" s="3052"/>
      <c r="F36" s="3052"/>
      <c r="G36" s="3052"/>
      <c r="H36" s="3052"/>
      <c r="I36" s="3052"/>
      <c r="J36" s="3052"/>
      <c r="K36" s="3052"/>
      <c r="L36" s="3052"/>
      <c r="M36" s="3052"/>
      <c r="N36" s="3052"/>
      <c r="O36" s="3052"/>
      <c r="P36" s="3052"/>
      <c r="Q36" s="806">
        <f>SUM(Q11:Q34,Q9)/25/100</f>
        <v>0</v>
      </c>
      <c r="R36" s="806">
        <f>SUM(R11:R34,R9)/25/100</f>
        <v>0</v>
      </c>
      <c r="S36" s="1067"/>
      <c r="T36" s="1067"/>
      <c r="U36" s="1067"/>
      <c r="V36" s="1067"/>
      <c r="W36" s="1067"/>
      <c r="X36" s="1067"/>
      <c r="Y36" s="1051"/>
      <c r="Z36" s="1051"/>
      <c r="AA36" s="806">
        <f>SUM(AA11:AA34,AA9)/25/100</f>
        <v>0</v>
      </c>
      <c r="AB36" s="1051"/>
      <c r="AC36" s="1051"/>
      <c r="AD36" s="301">
        <f>SUM(AD11:AD34,AD9)/25/100</f>
        <v>0</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777" t="s">
        <v>1251</v>
      </c>
      <c r="AD39" s="1319" t="s">
        <v>1147</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98" t="s">
        <v>243</v>
      </c>
      <c r="C42" s="3099"/>
      <c r="D42" s="3099"/>
      <c r="E42" s="3099"/>
      <c r="F42" s="3099"/>
      <c r="G42" s="3099"/>
      <c r="H42" s="3099"/>
      <c r="I42" s="3099"/>
      <c r="J42" s="3099"/>
      <c r="K42" s="3099"/>
      <c r="L42" s="3099"/>
      <c r="M42" s="3099"/>
      <c r="N42" s="3099"/>
      <c r="O42" s="3099"/>
      <c r="P42" s="3099"/>
      <c r="Q42" s="3099"/>
      <c r="R42" s="3099"/>
      <c r="S42" s="3099"/>
      <c r="T42" s="3099"/>
      <c r="U42" s="3099"/>
      <c r="V42" s="3099"/>
      <c r="W42" s="3099"/>
      <c r="X42" s="3099"/>
      <c r="Y42" s="3099"/>
      <c r="Z42" s="3099"/>
      <c r="AA42" s="3099"/>
      <c r="AB42" s="3099"/>
      <c r="AC42" s="3099"/>
      <c r="AD42" s="3100"/>
      <c r="AE42" s="197"/>
      <c r="AP42" s="1279"/>
      <c r="AQ42" s="1279"/>
      <c r="AR42" s="1279"/>
      <c r="AS42" s="1279"/>
      <c r="AT42" s="1279"/>
      <c r="AU42" s="1279"/>
      <c r="AV42" s="1279"/>
      <c r="AW42" s="1279"/>
      <c r="AX42" s="1279"/>
      <c r="AY42" s="1279"/>
      <c r="AZ42" s="1279"/>
      <c r="BA42" s="1279"/>
      <c r="BB42" s="1279"/>
      <c r="BC42" s="1279"/>
    </row>
    <row r="43" spans="1:55" ht="15">
      <c r="A43" s="197"/>
      <c r="B43" s="3083" t="s">
        <v>66</v>
      </c>
      <c r="C43" s="3084"/>
      <c r="D43" s="3084"/>
      <c r="E43" s="3084"/>
      <c r="F43" s="3084"/>
      <c r="G43" s="3084"/>
      <c r="H43" s="3084"/>
      <c r="I43" s="3085" t="s">
        <v>705</v>
      </c>
      <c r="J43" s="3085"/>
      <c r="K43" s="3085"/>
      <c r="L43" s="3085"/>
      <c r="M43" s="3085"/>
      <c r="N43" s="3085"/>
      <c r="O43" s="3085"/>
      <c r="P43" s="3085"/>
      <c r="Q43" s="3085"/>
      <c r="R43" s="3085"/>
      <c r="S43" s="3060" t="s">
        <v>67</v>
      </c>
      <c r="T43" s="3060"/>
      <c r="U43" s="3060"/>
      <c r="V43" s="3060"/>
      <c r="W43" s="3060"/>
      <c r="X43" s="3060"/>
      <c r="Y43" s="3060"/>
      <c r="Z43" s="3060"/>
      <c r="AA43" s="3060"/>
      <c r="AB43" s="3060"/>
      <c r="AC43" s="3060"/>
      <c r="AD43" s="3061"/>
      <c r="AE43" s="197"/>
      <c r="AP43" s="1279"/>
      <c r="AQ43" s="1279"/>
      <c r="AR43" s="1279"/>
      <c r="AS43" s="1279"/>
      <c r="AT43" s="1279"/>
      <c r="AU43" s="1279"/>
      <c r="AV43" s="1279"/>
      <c r="AW43" s="1279"/>
      <c r="AX43" s="1279"/>
      <c r="AY43" s="1279"/>
      <c r="AZ43" s="1279"/>
      <c r="BA43" s="1279"/>
      <c r="BB43" s="1279"/>
      <c r="BC43" s="1279"/>
    </row>
    <row r="44" spans="1:55">
      <c r="A44" s="197"/>
      <c r="B44" s="3062" t="s">
        <v>162</v>
      </c>
      <c r="C44" s="3063"/>
      <c r="D44" s="3063"/>
      <c r="E44" s="3063"/>
      <c r="F44" s="3063"/>
      <c r="G44" s="3063"/>
      <c r="H44" s="3063"/>
      <c r="I44" s="3064" t="s">
        <v>119</v>
      </c>
      <c r="J44" s="3064"/>
      <c r="K44" s="3064"/>
      <c r="L44" s="3064"/>
      <c r="M44" s="3064"/>
      <c r="N44" s="3064"/>
      <c r="O44" s="3064"/>
      <c r="P44" s="3064"/>
      <c r="Q44" s="3064"/>
      <c r="R44" s="3064"/>
      <c r="S44" s="2577" t="s">
        <v>735</v>
      </c>
      <c r="T44" s="2577"/>
      <c r="U44" s="2577"/>
      <c r="V44" s="2577"/>
      <c r="W44" s="2577"/>
      <c r="X44" s="2577"/>
      <c r="Y44" s="2577"/>
      <c r="Z44" s="2577"/>
      <c r="AA44" s="2577"/>
      <c r="AB44" s="3065" t="s">
        <v>69</v>
      </c>
      <c r="AC44" s="3065"/>
      <c r="AD44" s="3066"/>
      <c r="AE44" s="197"/>
      <c r="AP44" s="1279"/>
      <c r="AQ44" s="1279"/>
      <c r="AR44" s="1279"/>
      <c r="AS44" s="1279"/>
      <c r="AT44" s="1279"/>
      <c r="AU44" s="1279"/>
      <c r="AV44" s="1279"/>
      <c r="AW44" s="1279"/>
      <c r="AX44" s="1279"/>
      <c r="AY44" s="1279"/>
      <c r="AZ44" s="1279"/>
      <c r="BA44" s="1279"/>
      <c r="BB44" s="1279"/>
      <c r="BC44" s="1279"/>
    </row>
    <row r="45" spans="1:55">
      <c r="A45" s="197"/>
      <c r="B45" s="3062"/>
      <c r="C45" s="3063"/>
      <c r="D45" s="3063"/>
      <c r="E45" s="3063"/>
      <c r="F45" s="3063"/>
      <c r="G45" s="3063"/>
      <c r="H45" s="3063"/>
      <c r="I45" s="3067"/>
      <c r="J45" s="3067"/>
      <c r="K45" s="3067"/>
      <c r="L45" s="3067"/>
      <c r="M45" s="3067"/>
      <c r="N45" s="3067"/>
      <c r="O45" s="3067"/>
      <c r="P45" s="3067"/>
      <c r="Q45" s="3074" t="s">
        <v>73</v>
      </c>
      <c r="R45" s="3076" t="s">
        <v>73</v>
      </c>
      <c r="S45" s="3069" t="s">
        <v>70</v>
      </c>
      <c r="T45" s="3078" t="s">
        <v>108</v>
      </c>
      <c r="U45" s="3078"/>
      <c r="V45" s="3078"/>
      <c r="W45" s="3078"/>
      <c r="X45" s="3079" t="s">
        <v>72</v>
      </c>
      <c r="Y45" s="3079"/>
      <c r="Z45" s="3079"/>
      <c r="AA45" s="3068" t="s">
        <v>73</v>
      </c>
      <c r="AB45" s="3069" t="s">
        <v>70</v>
      </c>
      <c r="AC45" s="3070" t="s">
        <v>74</v>
      </c>
      <c r="AD45" s="3071"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2" t="s">
        <v>1136</v>
      </c>
      <c r="C46" s="3073"/>
      <c r="D46" s="3073"/>
      <c r="E46" s="3073"/>
      <c r="F46" s="3073"/>
      <c r="G46" s="3073"/>
      <c r="H46" s="3073"/>
      <c r="I46" s="3067"/>
      <c r="J46" s="3067"/>
      <c r="K46" s="3067"/>
      <c r="L46" s="3067"/>
      <c r="M46" s="3067"/>
      <c r="N46" s="3067"/>
      <c r="O46" s="3067"/>
      <c r="P46" s="3067"/>
      <c r="Q46" s="3075"/>
      <c r="R46" s="3077"/>
      <c r="S46" s="3069"/>
      <c r="T46" s="3055" t="s">
        <v>75</v>
      </c>
      <c r="U46" s="3055"/>
      <c r="V46" s="3055"/>
      <c r="W46" s="3055"/>
      <c r="X46" s="1281" t="s">
        <v>76</v>
      </c>
      <c r="Y46" s="1281" t="s">
        <v>77</v>
      </c>
      <c r="Z46" s="1281" t="s">
        <v>78</v>
      </c>
      <c r="AA46" s="3068"/>
      <c r="AB46" s="3069"/>
      <c r="AC46" s="3070"/>
      <c r="AD46" s="3071"/>
      <c r="AE46" s="214"/>
      <c r="AP46" s="1279"/>
      <c r="AQ46" s="1279"/>
      <c r="AR46" s="1279"/>
      <c r="AS46" s="1279"/>
      <c r="AT46" s="1279"/>
      <c r="AU46" s="1279"/>
      <c r="AV46" s="1279"/>
      <c r="AW46" s="1279"/>
      <c r="AX46" s="1279"/>
      <c r="AY46" s="1279"/>
      <c r="AZ46" s="1279"/>
      <c r="BA46" s="1279"/>
      <c r="BB46" s="1279"/>
      <c r="BC46" s="1279"/>
    </row>
    <row r="47" spans="1:55">
      <c r="A47" s="197"/>
      <c r="B47" s="3056" t="s">
        <v>37</v>
      </c>
      <c r="C47" s="3057"/>
      <c r="D47" s="3057"/>
      <c r="E47" s="3057"/>
      <c r="F47" s="3057"/>
      <c r="G47" s="3057"/>
      <c r="H47" s="3057"/>
      <c r="I47" s="3067"/>
      <c r="J47" s="3067"/>
      <c r="K47" s="3067"/>
      <c r="L47" s="3067"/>
      <c r="M47" s="3067"/>
      <c r="N47" s="3067"/>
      <c r="O47" s="3067"/>
      <c r="P47" s="3067"/>
      <c r="Q47" s="3075"/>
      <c r="R47" s="3077"/>
      <c r="S47" s="3069"/>
      <c r="T47" s="1284">
        <v>1</v>
      </c>
      <c r="U47" s="1284">
        <v>3</v>
      </c>
      <c r="V47" s="1284">
        <v>5</v>
      </c>
      <c r="W47" s="1284" t="s">
        <v>79</v>
      </c>
      <c r="X47" s="1036" t="s">
        <v>80</v>
      </c>
      <c r="Y47" s="1036" t="s">
        <v>80</v>
      </c>
      <c r="Z47" s="1036" t="s">
        <v>80</v>
      </c>
      <c r="AA47" s="3068"/>
      <c r="AB47" s="3069"/>
      <c r="AC47" s="3070"/>
      <c r="AD47" s="3071"/>
      <c r="AE47" s="197"/>
      <c r="AP47" s="1279"/>
      <c r="AQ47" s="1279"/>
      <c r="AR47" s="1279"/>
      <c r="AS47" s="1279"/>
      <c r="AT47" s="1279"/>
      <c r="AU47" s="1279"/>
      <c r="AV47" s="1279"/>
      <c r="AW47" s="1279"/>
      <c r="AX47" s="1279"/>
      <c r="AY47" s="1279"/>
      <c r="AZ47" s="1279"/>
      <c r="BA47" s="1279"/>
      <c r="BB47" s="1279"/>
      <c r="BC47" s="1279"/>
    </row>
    <row r="48" spans="1:55">
      <c r="A48" s="197"/>
      <c r="B48" s="3058" t="s">
        <v>208</v>
      </c>
      <c r="C48" s="3059"/>
      <c r="D48" s="3059"/>
      <c r="E48" s="3059"/>
      <c r="F48" s="3059"/>
      <c r="G48" s="3059"/>
      <c r="H48" s="3059"/>
      <c r="I48" s="3067"/>
      <c r="J48" s="3067"/>
      <c r="K48" s="3067"/>
      <c r="L48" s="3067"/>
      <c r="M48" s="3067"/>
      <c r="N48" s="3067"/>
      <c r="O48" s="3067"/>
      <c r="P48" s="3067"/>
      <c r="Q48" s="1285" t="s">
        <v>302</v>
      </c>
      <c r="R48" s="1285" t="s">
        <v>302</v>
      </c>
      <c r="S48" s="2619" t="s">
        <v>660</v>
      </c>
      <c r="T48" s="2619"/>
      <c r="U48" s="2619"/>
      <c r="V48" s="2619"/>
      <c r="W48" s="2619"/>
      <c r="X48" s="2619"/>
      <c r="Y48" s="2619"/>
      <c r="Z48" s="2619"/>
      <c r="AA48" s="1037" t="s">
        <v>302</v>
      </c>
      <c r="AB48" s="2619" t="s">
        <v>661</v>
      </c>
      <c r="AC48" s="2619"/>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48"/>
      <c r="R49" s="3048"/>
      <c r="S49" s="3048"/>
      <c r="T49" s="3048"/>
      <c r="U49" s="3048"/>
      <c r="V49" s="3048"/>
      <c r="W49" s="3048"/>
      <c r="X49" s="3048"/>
      <c r="Y49" s="3048"/>
      <c r="Z49" s="3048"/>
      <c r="AA49" s="3048"/>
      <c r="AB49" s="3048"/>
      <c r="AC49" s="3048"/>
      <c r="AD49" s="3049"/>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38"/>
      <c r="R50" s="3038"/>
      <c r="S50" s="3038"/>
      <c r="T50" s="3038"/>
      <c r="U50" s="3038"/>
      <c r="V50" s="3038"/>
      <c r="W50" s="3038"/>
      <c r="X50" s="3038"/>
      <c r="Y50" s="3038"/>
      <c r="Z50" s="3038"/>
      <c r="AA50" s="3038"/>
      <c r="AB50" s="3038"/>
      <c r="AC50" s="3038"/>
      <c r="AD50" s="3039"/>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50"/>
      <c r="N51" s="3050"/>
      <c r="O51" s="758"/>
      <c r="P51" s="758"/>
      <c r="Q51" s="3038"/>
      <c r="R51" s="3038"/>
      <c r="S51" s="3038"/>
      <c r="T51" s="3038"/>
      <c r="U51" s="3038"/>
      <c r="V51" s="3038"/>
      <c r="W51" s="3038"/>
      <c r="X51" s="3038"/>
      <c r="Y51" s="3038"/>
      <c r="Z51" s="3038"/>
      <c r="AA51" s="3038"/>
      <c r="AB51" s="3038"/>
      <c r="AC51" s="3038"/>
      <c r="AD51" s="3039"/>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50" t="s">
        <v>677</v>
      </c>
      <c r="N52" s="3050"/>
      <c r="O52" s="758"/>
      <c r="P52" s="758"/>
      <c r="Q52" s="3038"/>
      <c r="R52" s="3038"/>
      <c r="S52" s="3038"/>
      <c r="T52" s="3038"/>
      <c r="U52" s="3038"/>
      <c r="V52" s="3038"/>
      <c r="W52" s="3038"/>
      <c r="X52" s="3038"/>
      <c r="Y52" s="3038"/>
      <c r="Z52" s="3038"/>
      <c r="AA52" s="3038"/>
      <c r="AB52" s="3038"/>
      <c r="AC52" s="3038"/>
      <c r="AD52" s="3039"/>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38"/>
      <c r="R53" s="3038"/>
      <c r="S53" s="3038"/>
      <c r="T53" s="3038"/>
      <c r="U53" s="3038"/>
      <c r="V53" s="3038"/>
      <c r="W53" s="3038"/>
      <c r="X53" s="3038"/>
      <c r="Y53" s="3038"/>
      <c r="Z53" s="3038"/>
      <c r="AA53" s="3038"/>
      <c r="AB53" s="3038"/>
      <c r="AC53" s="3038"/>
      <c r="AD53" s="3039"/>
      <c r="AE53" s="197"/>
      <c r="AP53" s="1279"/>
      <c r="AQ53" s="1279"/>
      <c r="AR53" s="1279"/>
      <c r="AS53" s="1279"/>
      <c r="AT53" s="1279"/>
      <c r="AU53" s="1279"/>
      <c r="AV53" s="1279"/>
      <c r="AW53" s="1279"/>
      <c r="AX53" s="1279"/>
      <c r="AY53" s="1279"/>
      <c r="AZ53" s="1279"/>
      <c r="BA53" s="1279"/>
      <c r="BB53" s="1279"/>
      <c r="BC53" s="1279"/>
    </row>
    <row r="54" spans="1:55" ht="15" thickBot="1">
      <c r="A54" s="197"/>
      <c r="B54" s="762"/>
      <c r="C54" s="758"/>
      <c r="D54" s="1329"/>
      <c r="E54" s="1321" t="s">
        <v>255</v>
      </c>
      <c r="F54" s="1329"/>
      <c r="G54" s="758" t="s">
        <v>255</v>
      </c>
      <c r="H54" s="1330"/>
      <c r="I54" s="766" t="s">
        <v>257</v>
      </c>
      <c r="J54" s="3040"/>
      <c r="K54" s="3041"/>
      <c r="L54" s="758"/>
      <c r="M54" s="3046" t="s">
        <v>1</v>
      </c>
      <c r="N54" s="3047"/>
      <c r="O54" s="758"/>
      <c r="P54" s="758"/>
      <c r="Q54" s="403"/>
      <c r="R54" s="404"/>
      <c r="S54" s="1040"/>
      <c r="T54" s="1040"/>
      <c r="U54" s="1040"/>
      <c r="V54" s="1040"/>
      <c r="W54" s="1040"/>
      <c r="X54" s="1040"/>
      <c r="Y54" s="1040"/>
      <c r="Z54" s="1040"/>
      <c r="AA54" s="1290"/>
      <c r="AB54" s="1040"/>
      <c r="AC54" s="1040"/>
      <c r="AD54" s="1291"/>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38"/>
      <c r="R55" s="3038"/>
      <c r="S55" s="3038"/>
      <c r="T55" s="3038"/>
      <c r="U55" s="3038"/>
      <c r="V55" s="3038"/>
      <c r="W55" s="3038"/>
      <c r="X55" s="3038"/>
      <c r="Y55" s="3038"/>
      <c r="Z55" s="3038"/>
      <c r="AA55" s="3038"/>
      <c r="AB55" s="3038"/>
      <c r="AC55" s="3038"/>
      <c r="AD55" s="3039"/>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38"/>
      <c r="R56" s="3038"/>
      <c r="S56" s="3038"/>
      <c r="T56" s="3038"/>
      <c r="U56" s="3038"/>
      <c r="V56" s="3038"/>
      <c r="W56" s="3038"/>
      <c r="X56" s="3038"/>
      <c r="Y56" s="3038"/>
      <c r="Z56" s="3038"/>
      <c r="AA56" s="3038"/>
      <c r="AB56" s="3038"/>
      <c r="AC56" s="3038"/>
      <c r="AD56" s="3039"/>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42" t="s">
        <v>387</v>
      </c>
      <c r="G57" s="3042"/>
      <c r="H57" s="3042"/>
      <c r="I57" s="3042"/>
      <c r="J57" s="3042"/>
      <c r="K57" s="3042"/>
      <c r="L57" s="3042"/>
      <c r="M57" s="3042"/>
      <c r="N57" s="3042"/>
      <c r="O57" s="758"/>
      <c r="P57" s="758"/>
      <c r="Q57" s="3038"/>
      <c r="R57" s="3038"/>
      <c r="S57" s="3038"/>
      <c r="T57" s="3038"/>
      <c r="U57" s="3038"/>
      <c r="V57" s="3038"/>
      <c r="W57" s="3038"/>
      <c r="X57" s="3038"/>
      <c r="Y57" s="3038"/>
      <c r="Z57" s="3038"/>
      <c r="AA57" s="3038"/>
      <c r="AB57" s="3038"/>
      <c r="AC57" s="3038"/>
      <c r="AD57" s="3039"/>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38"/>
      <c r="R58" s="3038"/>
      <c r="S58" s="3038"/>
      <c r="T58" s="3038"/>
      <c r="U58" s="3038"/>
      <c r="V58" s="3038"/>
      <c r="W58" s="3038"/>
      <c r="X58" s="3038"/>
      <c r="Y58" s="3038"/>
      <c r="Z58" s="3038"/>
      <c r="AA58" s="3038"/>
      <c r="AB58" s="3038"/>
      <c r="AC58" s="3038"/>
      <c r="AD58" s="3039"/>
      <c r="AE58" s="197"/>
      <c r="AP58" s="1279"/>
      <c r="AQ58" s="1279"/>
      <c r="AR58" s="1279"/>
      <c r="AS58" s="1279"/>
      <c r="AT58" s="1279"/>
      <c r="AU58" s="1279"/>
      <c r="AV58" s="1279"/>
      <c r="AW58" s="1279"/>
      <c r="AX58" s="1279"/>
      <c r="AY58" s="1279"/>
      <c r="AZ58" s="1279"/>
      <c r="BA58" s="1279"/>
      <c r="BB58" s="1279"/>
      <c r="BC58" s="1279"/>
    </row>
    <row r="59" spans="1:55" ht="15" thickBot="1">
      <c r="A59" s="197"/>
      <c r="B59" s="762"/>
      <c r="C59" s="758"/>
      <c r="D59" s="1329"/>
      <c r="E59" s="760"/>
      <c r="F59" s="1329"/>
      <c r="G59" s="758" t="s">
        <v>1</v>
      </c>
      <c r="H59" s="758"/>
      <c r="I59" s="766" t="s">
        <v>257</v>
      </c>
      <c r="J59" s="1332"/>
      <c r="K59" s="1333"/>
      <c r="L59" s="758"/>
      <c r="M59" s="3046"/>
      <c r="N59" s="3047"/>
      <c r="O59" s="758"/>
      <c r="P59" s="758"/>
      <c r="Q59" s="403"/>
      <c r="R59" s="404"/>
      <c r="S59" s="1040"/>
      <c r="T59" s="1040"/>
      <c r="U59" s="1040"/>
      <c r="V59" s="1040"/>
      <c r="W59" s="1040"/>
      <c r="X59" s="1040"/>
      <c r="Y59" s="1040"/>
      <c r="Z59" s="1040"/>
      <c r="AA59" s="1290"/>
      <c r="AB59" s="1040"/>
      <c r="AC59" s="1040"/>
      <c r="AD59" s="1291"/>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43"/>
      <c r="R60" s="3043"/>
      <c r="S60" s="3043"/>
      <c r="T60" s="3043"/>
      <c r="U60" s="3043"/>
      <c r="V60" s="3043"/>
      <c r="W60" s="3043"/>
      <c r="X60" s="3043"/>
      <c r="Y60" s="3043"/>
      <c r="Z60" s="3043"/>
      <c r="AA60" s="3043"/>
      <c r="AB60" s="3043"/>
      <c r="AC60" s="3043"/>
      <c r="AD60" s="3044"/>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43"/>
      <c r="R61" s="3043"/>
      <c r="S61" s="3043"/>
      <c r="T61" s="3043"/>
      <c r="U61" s="3043"/>
      <c r="V61" s="3043"/>
      <c r="W61" s="3043"/>
      <c r="X61" s="3043"/>
      <c r="Y61" s="3043"/>
      <c r="Z61" s="3043"/>
      <c r="AA61" s="3043"/>
      <c r="AB61" s="3043"/>
      <c r="AC61" s="3043"/>
      <c r="AD61" s="3044"/>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43"/>
      <c r="R62" s="3043"/>
      <c r="S62" s="3043"/>
      <c r="T62" s="3043"/>
      <c r="U62" s="3043"/>
      <c r="V62" s="3043"/>
      <c r="W62" s="3043"/>
      <c r="X62" s="3043"/>
      <c r="Y62" s="3043"/>
      <c r="Z62" s="3043"/>
      <c r="AA62" s="3043"/>
      <c r="AB62" s="3043"/>
      <c r="AC62" s="3043"/>
      <c r="AD62" s="3044"/>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43"/>
      <c r="R63" s="3043"/>
      <c r="S63" s="3043"/>
      <c r="T63" s="3043"/>
      <c r="U63" s="3043"/>
      <c r="V63" s="3043"/>
      <c r="W63" s="3043"/>
      <c r="X63" s="3043"/>
      <c r="Y63" s="3043"/>
      <c r="Z63" s="3043"/>
      <c r="AA63" s="3043"/>
      <c r="AB63" s="3043"/>
      <c r="AC63" s="3043"/>
      <c r="AD63" s="3044"/>
      <c r="AE63" s="197"/>
      <c r="AP63" s="1279"/>
      <c r="AQ63" s="1279"/>
      <c r="AR63" s="1279"/>
      <c r="AS63" s="1279"/>
      <c r="AT63" s="1279"/>
      <c r="AU63" s="1279"/>
      <c r="AV63" s="1279"/>
      <c r="AW63" s="1279"/>
      <c r="AX63" s="1279"/>
      <c r="AY63" s="1279"/>
      <c r="AZ63" s="1279"/>
      <c r="BA63" s="1279"/>
      <c r="BB63" s="1279"/>
      <c r="BC63" s="1279"/>
    </row>
    <row r="64" spans="1:55" ht="15" thickBot="1">
      <c r="A64" s="197"/>
      <c r="B64" s="762"/>
      <c r="C64" s="758"/>
      <c r="D64" s="1330"/>
      <c r="E64" s="758" t="s">
        <v>255</v>
      </c>
      <c r="F64" s="1330"/>
      <c r="G64" s="758" t="s">
        <v>1</v>
      </c>
      <c r="H64" s="758"/>
      <c r="I64" s="766" t="s">
        <v>257</v>
      </c>
      <c r="J64" s="3040"/>
      <c r="K64" s="3041"/>
      <c r="L64" s="758"/>
      <c r="M64" s="3046"/>
      <c r="N64" s="3047"/>
      <c r="O64" s="758"/>
      <c r="P64" s="758"/>
      <c r="Q64" s="403"/>
      <c r="R64" s="404"/>
      <c r="S64" s="1040"/>
      <c r="T64" s="1040"/>
      <c r="U64" s="1040"/>
      <c r="V64" s="1040"/>
      <c r="W64" s="1040"/>
      <c r="X64" s="1040"/>
      <c r="Y64" s="1040"/>
      <c r="Z64" s="1040"/>
      <c r="AA64" s="1290"/>
      <c r="AB64" s="1040"/>
      <c r="AC64" s="1040"/>
      <c r="AD64" s="1291"/>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38"/>
      <c r="R65" s="3038"/>
      <c r="S65" s="3038"/>
      <c r="T65" s="3038"/>
      <c r="U65" s="3038"/>
      <c r="V65" s="3038"/>
      <c r="W65" s="3038"/>
      <c r="X65" s="3038"/>
      <c r="Y65" s="3038"/>
      <c r="Z65" s="3038"/>
      <c r="AA65" s="3038"/>
      <c r="AB65" s="3038"/>
      <c r="AC65" s="3038"/>
      <c r="AD65" s="3039"/>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38"/>
      <c r="R66" s="3038"/>
      <c r="S66" s="3038"/>
      <c r="T66" s="3038"/>
      <c r="U66" s="3038"/>
      <c r="V66" s="3038"/>
      <c r="W66" s="3038"/>
      <c r="X66" s="3038"/>
      <c r="Y66" s="3038"/>
      <c r="Z66" s="3038"/>
      <c r="AA66" s="3038"/>
      <c r="AB66" s="3038"/>
      <c r="AC66" s="3038"/>
      <c r="AD66" s="3039"/>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38"/>
      <c r="R67" s="3038"/>
      <c r="S67" s="3038"/>
      <c r="T67" s="3038"/>
      <c r="U67" s="3038"/>
      <c r="V67" s="3038"/>
      <c r="W67" s="3038"/>
      <c r="X67" s="3038"/>
      <c r="Y67" s="3038"/>
      <c r="Z67" s="3038"/>
      <c r="AA67" s="3038"/>
      <c r="AB67" s="3038"/>
      <c r="AC67" s="3038"/>
      <c r="AD67" s="3039"/>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45" t="s">
        <v>273</v>
      </c>
      <c r="K68" s="3045"/>
      <c r="L68" s="758"/>
      <c r="M68" s="758"/>
      <c r="N68" s="758"/>
      <c r="O68" s="758"/>
      <c r="P68" s="758"/>
      <c r="Q68" s="3038"/>
      <c r="R68" s="3038"/>
      <c r="S68" s="3038"/>
      <c r="T68" s="3038"/>
      <c r="U68" s="3038"/>
      <c r="V68" s="3038"/>
      <c r="W68" s="3038"/>
      <c r="X68" s="3038"/>
      <c r="Y68" s="3038"/>
      <c r="Z68" s="3038"/>
      <c r="AA68" s="3038"/>
      <c r="AB68" s="3038"/>
      <c r="AC68" s="3038"/>
      <c r="AD68" s="3039"/>
      <c r="AE68" s="197"/>
      <c r="AP68" s="1279"/>
      <c r="AQ68" s="1279"/>
      <c r="AR68" s="1279"/>
      <c r="AS68" s="1279"/>
      <c r="AT68" s="1279"/>
      <c r="AU68" s="1279"/>
      <c r="AV68" s="1279"/>
      <c r="AW68" s="1279"/>
      <c r="AX68" s="1279"/>
      <c r="AY68" s="1279"/>
      <c r="AZ68" s="1279"/>
      <c r="BA68" s="1279"/>
      <c r="BB68" s="1279"/>
      <c r="BC68" s="1279"/>
    </row>
    <row r="69" spans="1:55" ht="15" thickBot="1">
      <c r="A69" s="197"/>
      <c r="B69" s="762"/>
      <c r="C69" s="1300"/>
      <c r="D69" s="1337"/>
      <c r="E69" s="758"/>
      <c r="F69" s="1330"/>
      <c r="G69" s="1321"/>
      <c r="H69" s="1330"/>
      <c r="I69" s="766"/>
      <c r="J69" s="3040"/>
      <c r="K69" s="3041"/>
      <c r="L69" s="758"/>
      <c r="M69" s="3046"/>
      <c r="N69" s="3047"/>
      <c r="O69" s="758"/>
      <c r="P69" s="1321"/>
      <c r="Q69" s="403"/>
      <c r="R69" s="404"/>
      <c r="S69" s="1040"/>
      <c r="T69" s="1040"/>
      <c r="U69" s="1040"/>
      <c r="V69" s="1040"/>
      <c r="W69" s="1040"/>
      <c r="X69" s="1040"/>
      <c r="Y69" s="1040"/>
      <c r="Z69" s="1040"/>
      <c r="AA69" s="1290"/>
      <c r="AB69" s="1040"/>
      <c r="AC69" s="1040"/>
      <c r="AD69" s="1291"/>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38"/>
      <c r="R70" s="3038"/>
      <c r="S70" s="3038"/>
      <c r="T70" s="3038"/>
      <c r="U70" s="3038"/>
      <c r="V70" s="3038"/>
      <c r="W70" s="3038"/>
      <c r="X70" s="3038"/>
      <c r="Y70" s="3038"/>
      <c r="Z70" s="3038"/>
      <c r="AA70" s="3038"/>
      <c r="AB70" s="3038"/>
      <c r="AC70" s="3038"/>
      <c r="AD70" s="3039"/>
      <c r="AE70" s="197"/>
      <c r="AP70" s="1279"/>
      <c r="AQ70" s="1279"/>
      <c r="AR70" s="1279"/>
      <c r="AS70" s="1279"/>
      <c r="AT70" s="1279"/>
      <c r="AU70" s="1279"/>
      <c r="AV70" s="1279"/>
      <c r="AW70" s="1279"/>
      <c r="AX70" s="1279"/>
      <c r="AY70" s="1279"/>
      <c r="AZ70" s="1279"/>
      <c r="BA70" s="1279"/>
      <c r="BB70" s="1279"/>
      <c r="BC70" s="1279"/>
    </row>
    <row r="71" spans="1:55" ht="15" thickBot="1">
      <c r="A71" s="197"/>
      <c r="B71" s="2903" t="s">
        <v>467</v>
      </c>
      <c r="C71" s="2904"/>
      <c r="D71" s="2904"/>
      <c r="E71" s="2904"/>
      <c r="F71" s="2904"/>
      <c r="G71" s="2904"/>
      <c r="H71" s="2904"/>
      <c r="I71" s="2904"/>
      <c r="J71" s="2904"/>
      <c r="K71" s="2904"/>
      <c r="L71" s="2904"/>
      <c r="M71" s="2904"/>
      <c r="N71" s="2904"/>
      <c r="O71" s="2904"/>
      <c r="P71" s="3037"/>
      <c r="Q71" s="1339">
        <f>SUM(Q54,Q59,Q64,Q69)/4/100</f>
        <v>0</v>
      </c>
      <c r="R71" s="1339">
        <f>SUM(R69,R64,R59,R54)/4/100</f>
        <v>0</v>
      </c>
      <c r="S71" s="1340"/>
      <c r="T71" s="1341"/>
      <c r="U71" s="1341"/>
      <c r="V71" s="1341"/>
      <c r="W71" s="1341"/>
      <c r="X71" s="1341"/>
      <c r="Y71" s="1341"/>
      <c r="Z71" s="1341"/>
      <c r="AA71" s="1339">
        <f>SUM(AA69,AA64,AA59,AA54)/4/100</f>
        <v>0</v>
      </c>
      <c r="AB71" s="1341"/>
      <c r="AC71" s="1341"/>
      <c r="AD71" s="1342">
        <f>SUM(AD54,AD59,AD64,AD69)/4/100</f>
        <v>0</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1148</v>
      </c>
      <c r="AE72" s="197"/>
      <c r="AP72" s="1279"/>
      <c r="AQ72" s="1279"/>
      <c r="AR72" s="1279"/>
      <c r="AS72" s="1279"/>
      <c r="AT72" s="1279"/>
      <c r="AU72" s="1279"/>
      <c r="AV72" s="1279"/>
      <c r="AW72" s="1279"/>
      <c r="AX72" s="1279"/>
      <c r="AY72" s="1279"/>
      <c r="AZ72" s="1279"/>
      <c r="BA72" s="1279"/>
      <c r="BB72" s="1279"/>
      <c r="BC72" s="1279"/>
    </row>
    <row r="73" spans="1:55">
      <c r="B73" s="1279"/>
      <c r="C73" s="1279"/>
      <c r="D73" s="1279"/>
      <c r="E73" s="1279"/>
      <c r="F73" s="1279"/>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P73" s="1279"/>
      <c r="AQ73" s="1279"/>
      <c r="AR73" s="1279"/>
      <c r="AS73" s="1279"/>
      <c r="AT73" s="1279"/>
      <c r="AU73" s="1279"/>
      <c r="AV73" s="1279"/>
      <c r="AW73" s="1279"/>
      <c r="AX73" s="1279"/>
      <c r="AY73" s="1279"/>
      <c r="AZ73" s="1279"/>
      <c r="BA73" s="1279"/>
      <c r="BB73" s="1279"/>
      <c r="BC73" s="1279"/>
    </row>
    <row r="74" spans="1:55">
      <c r="B74" s="1279"/>
      <c r="C74" s="1279"/>
      <c r="D74" s="1279"/>
      <c r="E74" s="1279"/>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P74" s="1279"/>
      <c r="AQ74" s="1279"/>
      <c r="AR74" s="1279"/>
      <c r="AS74" s="1279"/>
      <c r="AT74" s="1279"/>
      <c r="AU74" s="1279"/>
      <c r="AV74" s="1279"/>
      <c r="AW74" s="1279"/>
      <c r="AX74" s="1279"/>
      <c r="AY74" s="1279"/>
      <c r="AZ74" s="1279"/>
      <c r="BA74" s="1279"/>
      <c r="BB74" s="1279"/>
      <c r="BC74" s="1279"/>
    </row>
    <row r="75" spans="1:55">
      <c r="B75" s="1279"/>
      <c r="C75" s="1279"/>
      <c r="D75" s="1279"/>
      <c r="E75" s="1279"/>
      <c r="F75" s="1279"/>
      <c r="G75" s="1279"/>
      <c r="H75" s="1279"/>
      <c r="I75" s="1279"/>
      <c r="J75" s="1279"/>
      <c r="K75" s="1279"/>
      <c r="L75" s="1279"/>
      <c r="M75" s="1279"/>
      <c r="N75" s="1279"/>
      <c r="O75" s="1279"/>
      <c r="P75" s="1279"/>
      <c r="Q75" s="1279"/>
      <c r="R75" s="1279"/>
      <c r="S75" s="1279"/>
      <c r="T75" s="1279"/>
      <c r="U75" s="1279"/>
      <c r="V75" s="1279"/>
      <c r="W75" s="1279"/>
      <c r="X75" s="1279"/>
      <c r="Y75" s="1279"/>
      <c r="Z75" s="1279"/>
      <c r="AA75" s="1279"/>
      <c r="AB75" s="1279"/>
      <c r="AC75" s="1279"/>
      <c r="AD75" s="1279"/>
      <c r="AE75" s="1279"/>
      <c r="AP75" s="1279"/>
      <c r="AQ75" s="1279"/>
      <c r="AR75" s="1279"/>
      <c r="AS75" s="1279"/>
      <c r="AT75" s="1279"/>
      <c r="AU75" s="1279"/>
      <c r="AV75" s="1279"/>
      <c r="AW75" s="1279"/>
      <c r="AX75" s="1279"/>
      <c r="AY75" s="1279"/>
      <c r="AZ75" s="1279"/>
      <c r="BA75" s="1279"/>
      <c r="BB75" s="1279"/>
      <c r="BC75" s="1279"/>
    </row>
    <row r="76" spans="1:55">
      <c r="B76" s="1279"/>
      <c r="C76" s="1279"/>
      <c r="D76" s="1279"/>
      <c r="E76" s="1279"/>
      <c r="F76" s="1279"/>
      <c r="G76" s="1279"/>
      <c r="H76" s="1279"/>
      <c r="I76" s="1279"/>
      <c r="J76" s="1279"/>
      <c r="K76" s="1279"/>
      <c r="L76" s="1279"/>
      <c r="M76" s="1279"/>
      <c r="N76" s="1279"/>
      <c r="O76" s="1279"/>
      <c r="P76" s="1279"/>
      <c r="Q76" s="1279"/>
      <c r="R76" s="1279"/>
      <c r="S76" s="1279"/>
      <c r="T76" s="1279"/>
      <c r="U76" s="1279"/>
      <c r="V76" s="1279"/>
      <c r="W76" s="1279"/>
      <c r="X76" s="1279"/>
      <c r="Y76" s="1279"/>
      <c r="Z76" s="1279"/>
      <c r="AA76" s="1279"/>
      <c r="AB76" s="1279"/>
      <c r="AC76" s="1279"/>
      <c r="AD76" s="1279"/>
      <c r="AE76" s="1279"/>
      <c r="AP76" s="1279"/>
      <c r="AQ76" s="1279"/>
      <c r="AR76" s="1279"/>
      <c r="AS76" s="1279"/>
      <c r="AT76" s="1279"/>
      <c r="AU76" s="1279"/>
      <c r="AV76" s="1279"/>
      <c r="AW76" s="1279"/>
      <c r="AX76" s="1279"/>
      <c r="AY76" s="1279"/>
      <c r="AZ76" s="1279"/>
      <c r="BA76" s="1279"/>
      <c r="BB76" s="1279"/>
      <c r="BC76" s="1279"/>
    </row>
    <row r="77" spans="1:55">
      <c r="B77" s="1279"/>
      <c r="C77" s="1279"/>
      <c r="D77" s="1279"/>
      <c r="E77" s="1279"/>
      <c r="F77" s="1279"/>
      <c r="G77" s="1279"/>
      <c r="H77" s="1279"/>
      <c r="I77" s="1279"/>
      <c r="J77" s="1279"/>
      <c r="K77" s="1279"/>
      <c r="L77" s="1279"/>
      <c r="M77" s="1279"/>
      <c r="N77" s="1279"/>
      <c r="O77" s="1279"/>
      <c r="P77" s="1279"/>
      <c r="Q77" s="1279"/>
      <c r="R77" s="1279"/>
      <c r="S77" s="1279"/>
      <c r="T77" s="1279"/>
      <c r="U77" s="1279"/>
      <c r="V77" s="1279"/>
      <c r="W77" s="1279"/>
      <c r="X77" s="1279"/>
      <c r="Y77" s="1279"/>
      <c r="Z77" s="1279"/>
      <c r="AA77" s="1279"/>
      <c r="AB77" s="1279"/>
      <c r="AC77" s="1279"/>
      <c r="AD77" s="1279"/>
      <c r="AE77" s="1279"/>
      <c r="AP77" s="1279"/>
      <c r="AQ77" s="1279"/>
      <c r="AR77" s="1279"/>
      <c r="AS77" s="1279"/>
      <c r="AT77" s="1279"/>
      <c r="AU77" s="1279"/>
      <c r="AV77" s="1279"/>
      <c r="AW77" s="1279"/>
      <c r="AX77" s="1279"/>
      <c r="AY77" s="1279"/>
      <c r="AZ77" s="1279"/>
      <c r="BA77" s="1279"/>
      <c r="BB77" s="1279"/>
      <c r="BC77" s="1279"/>
    </row>
    <row r="78" spans="1:55">
      <c r="B78" s="1279"/>
      <c r="C78" s="1279"/>
      <c r="D78" s="1279"/>
      <c r="E78" s="1279"/>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P78" s="1279"/>
      <c r="AQ78" s="1279"/>
      <c r="AR78" s="1279"/>
      <c r="AS78" s="1279"/>
      <c r="AT78" s="1279"/>
      <c r="AU78" s="1279"/>
      <c r="AV78" s="1279"/>
      <c r="AW78" s="1279"/>
      <c r="AX78" s="1279"/>
      <c r="AY78" s="1279"/>
      <c r="AZ78" s="1279"/>
      <c r="BA78" s="1279"/>
      <c r="BB78" s="1279"/>
      <c r="BC78" s="1279"/>
    </row>
    <row r="79" spans="1:55">
      <c r="B79" s="1279"/>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1279"/>
      <c r="AB79" s="1279"/>
      <c r="AC79" s="1279"/>
      <c r="AD79" s="1279"/>
      <c r="AE79" s="1279"/>
      <c r="AP79" s="1279"/>
      <c r="AQ79" s="1279"/>
      <c r="AR79" s="1279"/>
      <c r="AS79" s="1279"/>
      <c r="AT79" s="1279"/>
      <c r="AU79" s="1279"/>
      <c r="AV79" s="1279"/>
      <c r="AW79" s="1279"/>
      <c r="AX79" s="1279"/>
      <c r="AY79" s="1279"/>
      <c r="AZ79" s="1279"/>
      <c r="BA79" s="1279"/>
      <c r="BB79" s="1279"/>
      <c r="BC79" s="1279"/>
    </row>
    <row r="80" spans="1:55">
      <c r="B80" s="1279"/>
      <c r="C80" s="1279"/>
      <c r="D80" s="1279"/>
      <c r="E80" s="1279"/>
      <c r="F80" s="1279"/>
      <c r="G80" s="1279"/>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P80" s="1279"/>
      <c r="AQ80" s="1279"/>
      <c r="AR80" s="1279"/>
      <c r="AS80" s="1279"/>
      <c r="AT80" s="1279"/>
      <c r="AU80" s="1279"/>
      <c r="AV80" s="1279"/>
      <c r="AW80" s="1279"/>
      <c r="AX80" s="1279"/>
      <c r="AY80" s="1279"/>
      <c r="AZ80" s="1279"/>
      <c r="BA80" s="1279"/>
      <c r="BB80" s="1279"/>
      <c r="BC80" s="1279"/>
    </row>
    <row r="81" spans="2:55">
      <c r="B81" s="1279"/>
      <c r="C81" s="1279"/>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P81" s="1279"/>
      <c r="AQ81" s="1279"/>
      <c r="AR81" s="1279"/>
      <c r="AS81" s="1279"/>
      <c r="AT81" s="1279"/>
      <c r="AU81" s="1279"/>
      <c r="AV81" s="1279"/>
      <c r="AW81" s="1279"/>
      <c r="AX81" s="1279"/>
      <c r="AY81" s="1279"/>
      <c r="AZ81" s="1279"/>
      <c r="BA81" s="1279"/>
      <c r="BB81" s="1279"/>
      <c r="BC81" s="1279"/>
    </row>
    <row r="82" spans="2:55">
      <c r="B82" s="1279"/>
      <c r="C82" s="1279"/>
      <c r="D82" s="1279"/>
      <c r="E82" s="1279"/>
      <c r="F82" s="1279"/>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P82" s="1279"/>
      <c r="AQ82" s="1279"/>
      <c r="AR82" s="1279"/>
      <c r="AS82" s="1279"/>
      <c r="AT82" s="1279"/>
      <c r="AU82" s="1279"/>
      <c r="AV82" s="1279"/>
      <c r="AW82" s="1279"/>
      <c r="AX82" s="1279"/>
      <c r="AY82" s="1279"/>
      <c r="AZ82" s="1279"/>
      <c r="BA82" s="1279"/>
      <c r="BB82" s="1279"/>
      <c r="BC82" s="1279"/>
    </row>
    <row r="83" spans="2:55">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P83" s="1279"/>
      <c r="AQ83" s="1279"/>
      <c r="AR83" s="1279"/>
      <c r="AS83" s="1279"/>
      <c r="AT83" s="1279"/>
      <c r="AU83" s="1279"/>
      <c r="AV83" s="1279"/>
      <c r="AW83" s="1279"/>
      <c r="AX83" s="1279"/>
      <c r="AY83" s="1279"/>
      <c r="AZ83" s="1279"/>
      <c r="BA83" s="1279"/>
      <c r="BB83" s="1279"/>
      <c r="BC83" s="1279"/>
    </row>
    <row r="84" spans="2:55">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P84" s="1279"/>
      <c r="AQ84" s="1279"/>
      <c r="AR84" s="1279"/>
      <c r="AS84" s="1279"/>
      <c r="AT84" s="1279"/>
      <c r="AU84" s="1279"/>
      <c r="AV84" s="1279"/>
      <c r="AW84" s="1279"/>
      <c r="AX84" s="1279"/>
      <c r="AY84" s="1279"/>
      <c r="AZ84" s="1279"/>
      <c r="BA84" s="1279"/>
      <c r="BB84" s="1279"/>
      <c r="BC84" s="1279"/>
    </row>
    <row r="85" spans="2:55">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P85" s="1279"/>
      <c r="AQ85" s="1279"/>
      <c r="AR85" s="1279"/>
      <c r="AS85" s="1279"/>
      <c r="AT85" s="1279"/>
      <c r="AU85" s="1279"/>
      <c r="AV85" s="1279"/>
      <c r="AW85" s="1279"/>
      <c r="AX85" s="1279"/>
      <c r="AY85" s="1279"/>
      <c r="AZ85" s="1279"/>
      <c r="BA85" s="1279"/>
      <c r="BB85" s="1279"/>
      <c r="BC85" s="1279"/>
    </row>
    <row r="86" spans="2:55">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P86" s="1279"/>
      <c r="AQ86" s="1279"/>
      <c r="AR86" s="1279"/>
      <c r="AS86" s="1279"/>
      <c r="AT86" s="1279"/>
      <c r="AU86" s="1279"/>
      <c r="AV86" s="1279"/>
      <c r="AW86" s="1279"/>
      <c r="AX86" s="1279"/>
      <c r="AY86" s="1279"/>
      <c r="AZ86" s="1279"/>
      <c r="BA86" s="1279"/>
      <c r="BB86" s="1279"/>
      <c r="BC86" s="1279"/>
    </row>
    <row r="87" spans="2:55">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2" fitToHeight="2"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67" workbookViewId="0">
      <selection activeCell="AC73" sqref="AC73"/>
    </sheetView>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 style="1280" bestFit="1" customWidth="1"/>
    <col min="18" max="18" width="3.7109375" style="1280" customWidth="1"/>
    <col min="19" max="23" width="3.42578125" style="1280" customWidth="1"/>
    <col min="24" max="24" width="4.140625" style="1280" customWidth="1"/>
    <col min="25" max="25" width="4.42578125" style="1280" customWidth="1"/>
    <col min="26" max="26" width="4.5703125" style="1280" customWidth="1"/>
    <col min="27" max="27" width="3.7109375" style="1280" customWidth="1"/>
    <col min="28" max="29" width="3.42578125" style="1280" customWidth="1"/>
    <col min="30" max="30" width="3.7109375" style="1280"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80" t="s">
        <v>243</v>
      </c>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2"/>
      <c r="AE2" s="197"/>
      <c r="AP2" s="1279"/>
      <c r="AQ2" s="1279"/>
      <c r="AR2" s="1279"/>
      <c r="AS2" s="1279"/>
      <c r="AT2" s="1279"/>
      <c r="AU2" s="1279"/>
      <c r="AV2" s="1279"/>
      <c r="AW2" s="1279"/>
      <c r="AX2" s="1279"/>
      <c r="AY2" s="1279"/>
      <c r="AZ2" s="1279"/>
      <c r="BA2" s="1279"/>
      <c r="BB2" s="1279"/>
      <c r="BC2" s="1279"/>
    </row>
    <row r="3" spans="1:55" ht="12.75" customHeight="1">
      <c r="A3" s="1041"/>
      <c r="B3" s="3083" t="s">
        <v>66</v>
      </c>
      <c r="C3" s="3084"/>
      <c r="D3" s="3084"/>
      <c r="E3" s="3084"/>
      <c r="F3" s="3084"/>
      <c r="G3" s="3084"/>
      <c r="H3" s="3084"/>
      <c r="I3" s="3085" t="s">
        <v>705</v>
      </c>
      <c r="J3" s="3085"/>
      <c r="K3" s="3085"/>
      <c r="L3" s="3085"/>
      <c r="M3" s="3085"/>
      <c r="N3" s="3085"/>
      <c r="O3" s="3085"/>
      <c r="P3" s="3085"/>
      <c r="Q3" s="3085"/>
      <c r="R3" s="3085"/>
      <c r="S3" s="3060" t="s">
        <v>67</v>
      </c>
      <c r="T3" s="3060"/>
      <c r="U3" s="3060"/>
      <c r="V3" s="3060"/>
      <c r="W3" s="3060"/>
      <c r="X3" s="3060"/>
      <c r="Y3" s="3060"/>
      <c r="Z3" s="3060"/>
      <c r="AA3" s="3060"/>
      <c r="AB3" s="3060"/>
      <c r="AC3" s="3060"/>
      <c r="AD3" s="3061"/>
      <c r="AE3" s="197"/>
      <c r="AP3" s="1279"/>
      <c r="AQ3" s="1279"/>
      <c r="AR3" s="1279"/>
      <c r="AS3" s="1279"/>
      <c r="AT3" s="1279"/>
      <c r="AU3" s="1279"/>
      <c r="AV3" s="1279"/>
      <c r="AW3" s="1279"/>
      <c r="AX3" s="1279"/>
      <c r="AY3" s="1279"/>
      <c r="AZ3" s="1279"/>
      <c r="BA3" s="1279"/>
      <c r="BB3" s="1279"/>
      <c r="BC3" s="1279"/>
    </row>
    <row r="4" spans="1:55" ht="15.75" customHeight="1">
      <c r="A4" s="1041"/>
      <c r="B4" s="3062" t="s">
        <v>162</v>
      </c>
      <c r="C4" s="3063"/>
      <c r="D4" s="3063"/>
      <c r="E4" s="3063"/>
      <c r="F4" s="3063"/>
      <c r="G4" s="3063"/>
      <c r="H4" s="3063"/>
      <c r="I4" s="3064" t="s">
        <v>119</v>
      </c>
      <c r="J4" s="3064"/>
      <c r="K4" s="3064"/>
      <c r="L4" s="3064"/>
      <c r="M4" s="3064"/>
      <c r="N4" s="3064"/>
      <c r="O4" s="3064"/>
      <c r="P4" s="3064"/>
      <c r="Q4" s="3064"/>
      <c r="R4" s="3064"/>
      <c r="S4" s="3088" t="s">
        <v>735</v>
      </c>
      <c r="T4" s="3088"/>
      <c r="U4" s="3088"/>
      <c r="V4" s="3088"/>
      <c r="W4" s="3088"/>
      <c r="X4" s="3088"/>
      <c r="Y4" s="3088"/>
      <c r="Z4" s="3088"/>
      <c r="AA4" s="3088"/>
      <c r="AB4" s="3086" t="s">
        <v>69</v>
      </c>
      <c r="AC4" s="3086"/>
      <c r="AD4" s="3087"/>
      <c r="AE4" s="197"/>
      <c r="AP4" s="1279"/>
      <c r="AQ4" s="1279"/>
      <c r="AR4" s="1279"/>
      <c r="AS4" s="1279"/>
      <c r="AT4" s="1279"/>
      <c r="AU4" s="1279"/>
      <c r="AV4" s="1279"/>
      <c r="AW4" s="1279"/>
      <c r="AX4" s="1279"/>
      <c r="AY4" s="1279"/>
      <c r="AZ4" s="1279"/>
      <c r="BA4" s="1279"/>
      <c r="BB4" s="1279"/>
      <c r="BC4" s="1279"/>
    </row>
    <row r="5" spans="1:55" ht="19.5" customHeight="1">
      <c r="A5" s="1041"/>
      <c r="B5" s="3062"/>
      <c r="C5" s="3063"/>
      <c r="D5" s="3063"/>
      <c r="E5" s="3063"/>
      <c r="F5" s="3063"/>
      <c r="G5" s="3063"/>
      <c r="H5" s="3063"/>
      <c r="I5" s="3093"/>
      <c r="J5" s="3093"/>
      <c r="K5" s="3093"/>
      <c r="L5" s="3093"/>
      <c r="M5" s="3093"/>
      <c r="N5" s="3093"/>
      <c r="O5" s="3093"/>
      <c r="P5" s="3093"/>
      <c r="Q5" s="3095" t="s">
        <v>73</v>
      </c>
      <c r="R5" s="3076" t="s">
        <v>73</v>
      </c>
      <c r="S5" s="3069" t="s">
        <v>70</v>
      </c>
      <c r="T5" s="3078" t="s">
        <v>108</v>
      </c>
      <c r="U5" s="3078"/>
      <c r="V5" s="3078"/>
      <c r="W5" s="3078"/>
      <c r="X5" s="3079" t="s">
        <v>72</v>
      </c>
      <c r="Y5" s="3079"/>
      <c r="Z5" s="3079"/>
      <c r="AA5" s="3068" t="s">
        <v>73</v>
      </c>
      <c r="AB5" s="3069" t="s">
        <v>70</v>
      </c>
      <c r="AC5" s="3070" t="s">
        <v>74</v>
      </c>
      <c r="AD5" s="3071"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2" t="s">
        <v>1134</v>
      </c>
      <c r="C6" s="3073"/>
      <c r="D6" s="3073"/>
      <c r="E6" s="3073"/>
      <c r="F6" s="3073"/>
      <c r="G6" s="3073"/>
      <c r="H6" s="3073"/>
      <c r="I6" s="3094"/>
      <c r="J6" s="3094"/>
      <c r="K6" s="3094"/>
      <c r="L6" s="3094"/>
      <c r="M6" s="3094"/>
      <c r="N6" s="3094"/>
      <c r="O6" s="3094"/>
      <c r="P6" s="3094"/>
      <c r="Q6" s="3096"/>
      <c r="R6" s="3077"/>
      <c r="S6" s="3069"/>
      <c r="T6" s="3055" t="s">
        <v>75</v>
      </c>
      <c r="U6" s="3055"/>
      <c r="V6" s="3055"/>
      <c r="W6" s="3055"/>
      <c r="X6" s="1281" t="s">
        <v>364</v>
      </c>
      <c r="Y6" s="1281" t="s">
        <v>77</v>
      </c>
      <c r="Z6" s="1281" t="s">
        <v>78</v>
      </c>
      <c r="AA6" s="3068"/>
      <c r="AB6" s="3069"/>
      <c r="AC6" s="3070"/>
      <c r="AD6" s="3071"/>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89" t="s">
        <v>37</v>
      </c>
      <c r="C7" s="3090"/>
      <c r="D7" s="3090"/>
      <c r="E7" s="3090"/>
      <c r="F7" s="3090"/>
      <c r="G7" s="3090"/>
      <c r="H7" s="3090"/>
      <c r="I7" s="3091"/>
      <c r="J7" s="3092"/>
      <c r="K7" s="3092"/>
      <c r="L7" s="3092"/>
      <c r="M7" s="3092"/>
      <c r="N7" s="3092"/>
      <c r="O7" s="3092"/>
      <c r="P7" s="3092"/>
      <c r="Q7" s="3097"/>
      <c r="R7" s="3077"/>
      <c r="S7" s="3069"/>
      <c r="T7" s="1284">
        <v>1</v>
      </c>
      <c r="U7" s="1284">
        <v>3</v>
      </c>
      <c r="V7" s="1284">
        <v>5</v>
      </c>
      <c r="W7" s="1284" t="s">
        <v>79</v>
      </c>
      <c r="X7" s="1036" t="s">
        <v>80</v>
      </c>
      <c r="Y7" s="1036" t="s">
        <v>80</v>
      </c>
      <c r="Z7" s="1036" t="s">
        <v>80</v>
      </c>
      <c r="AA7" s="3068"/>
      <c r="AB7" s="3069"/>
      <c r="AC7" s="3070"/>
      <c r="AD7" s="3071"/>
      <c r="AE7" s="197"/>
      <c r="AP7" s="1279"/>
      <c r="AQ7" s="1279"/>
      <c r="AR7" s="1279"/>
      <c r="AS7" s="1279"/>
      <c r="AT7" s="1279"/>
      <c r="AU7" s="1279"/>
      <c r="AV7" s="1279"/>
      <c r="AW7" s="1279"/>
      <c r="AX7" s="1279"/>
      <c r="AY7" s="1279"/>
      <c r="AZ7" s="1279"/>
      <c r="BA7" s="1279"/>
      <c r="BB7" s="1279"/>
      <c r="BC7" s="1279"/>
    </row>
    <row r="8" spans="1:55" ht="13.5" customHeight="1">
      <c r="A8" s="1041"/>
      <c r="B8" s="3053" t="s">
        <v>208</v>
      </c>
      <c r="C8" s="3054"/>
      <c r="D8" s="3054"/>
      <c r="E8" s="3054"/>
      <c r="F8" s="3054"/>
      <c r="G8" s="3054"/>
      <c r="H8" s="3054"/>
      <c r="I8" s="3054"/>
      <c r="J8" s="3054"/>
      <c r="K8" s="3054"/>
      <c r="L8" s="3054"/>
      <c r="M8" s="3054"/>
      <c r="N8" s="3054"/>
      <c r="O8" s="3054"/>
      <c r="P8" s="3054"/>
      <c r="Q8" s="1285" t="s">
        <v>302</v>
      </c>
      <c r="R8" s="1285" t="s">
        <v>302</v>
      </c>
      <c r="S8" s="2619" t="s">
        <v>660</v>
      </c>
      <c r="T8" s="2619"/>
      <c r="U8" s="2619"/>
      <c r="V8" s="2619"/>
      <c r="W8" s="2619"/>
      <c r="X8" s="2619"/>
      <c r="Y8" s="2619"/>
      <c r="Z8" s="2619"/>
      <c r="AA8" s="1037" t="s">
        <v>302</v>
      </c>
      <c r="AB8" s="2619" t="s">
        <v>661</v>
      </c>
      <c r="AC8" s="2619"/>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c r="R9" s="404"/>
      <c r="S9" s="1040"/>
      <c r="T9" s="1040"/>
      <c r="U9" s="1040"/>
      <c r="V9" s="1040"/>
      <c r="W9" s="1040"/>
      <c r="X9" s="1040"/>
      <c r="Y9" s="1040"/>
      <c r="Z9" s="1040"/>
      <c r="AA9" s="1290"/>
      <c r="AB9" s="1040"/>
      <c r="AC9" s="1040"/>
      <c r="AD9" s="1291"/>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19"/>
      <c r="R10" s="2619"/>
      <c r="S10" s="2619"/>
      <c r="T10" s="2619"/>
      <c r="U10" s="2619"/>
      <c r="V10" s="2619"/>
      <c r="W10" s="2619"/>
      <c r="X10" s="2619"/>
      <c r="Y10" s="2619"/>
      <c r="Z10" s="2619"/>
      <c r="AA10" s="2619"/>
      <c r="AB10" s="2619"/>
      <c r="AC10" s="2619"/>
      <c r="AD10" s="2757"/>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c r="R11" s="404"/>
      <c r="S11" s="1040"/>
      <c r="T11" s="1040"/>
      <c r="U11" s="1040"/>
      <c r="V11" s="1040"/>
      <c r="W11" s="1040"/>
      <c r="X11" s="1040"/>
      <c r="Y11" s="1040"/>
      <c r="Z11" s="1040"/>
      <c r="AA11" s="1290"/>
      <c r="AB11" s="1040"/>
      <c r="AC11" s="1040"/>
      <c r="AD11" s="1291"/>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c r="R12" s="404"/>
      <c r="S12" s="1040"/>
      <c r="T12" s="1040"/>
      <c r="U12" s="1040"/>
      <c r="V12" s="1040"/>
      <c r="W12" s="1040"/>
      <c r="X12" s="1040"/>
      <c r="Y12" s="1040"/>
      <c r="Z12" s="1040"/>
      <c r="AA12" s="1290"/>
      <c r="AB12" s="1040"/>
      <c r="AC12" s="1040"/>
      <c r="AD12" s="1291"/>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c r="R13" s="404"/>
      <c r="S13" s="1040"/>
      <c r="T13" s="1040"/>
      <c r="U13" s="1040"/>
      <c r="V13" s="1040"/>
      <c r="W13" s="1040"/>
      <c r="X13" s="1040"/>
      <c r="Y13" s="1040"/>
      <c r="Z13" s="1040"/>
      <c r="AA13" s="1290"/>
      <c r="AB13" s="1040"/>
      <c r="AC13" s="1040"/>
      <c r="AD13" s="1291"/>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c r="R14" s="404"/>
      <c r="S14" s="1040"/>
      <c r="T14" s="1040"/>
      <c r="U14" s="1040"/>
      <c r="V14" s="1040"/>
      <c r="W14" s="1040"/>
      <c r="X14" s="1040"/>
      <c r="Y14" s="1040"/>
      <c r="Z14" s="1040"/>
      <c r="AA14" s="1290"/>
      <c r="AB14" s="1040"/>
      <c r="AC14" s="1040"/>
      <c r="AD14" s="1291"/>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c r="R15" s="404"/>
      <c r="S15" s="1040"/>
      <c r="T15" s="1040"/>
      <c r="U15" s="1040"/>
      <c r="V15" s="1040"/>
      <c r="W15" s="1040"/>
      <c r="X15" s="1040"/>
      <c r="Y15" s="1040"/>
      <c r="Z15" s="1040"/>
      <c r="AA15" s="1290"/>
      <c r="AB15" s="1040"/>
      <c r="AC15" s="1040"/>
      <c r="AD15" s="1291"/>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c r="R16" s="404"/>
      <c r="S16" s="1040"/>
      <c r="T16" s="1040"/>
      <c r="U16" s="1040"/>
      <c r="V16" s="1040"/>
      <c r="W16" s="1040"/>
      <c r="X16" s="1040"/>
      <c r="Y16" s="1040"/>
      <c r="Z16" s="1040"/>
      <c r="AA16" s="1290"/>
      <c r="AB16" s="1040"/>
      <c r="AC16" s="1040"/>
      <c r="AD16" s="1291"/>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c r="R17" s="404"/>
      <c r="S17" s="1040"/>
      <c r="T17" s="1040"/>
      <c r="U17" s="1040"/>
      <c r="V17" s="1040"/>
      <c r="W17" s="1040"/>
      <c r="X17" s="1040"/>
      <c r="Y17" s="1040"/>
      <c r="Z17" s="1040"/>
      <c r="AA17" s="1290"/>
      <c r="AB17" s="1040"/>
      <c r="AC17" s="1040"/>
      <c r="AD17" s="1291"/>
      <c r="AE17" s="197"/>
      <c r="AP17" s="1279"/>
      <c r="AQ17" s="1279"/>
      <c r="AR17" s="1279"/>
      <c r="AS17" s="1279"/>
      <c r="AT17" s="1279"/>
      <c r="AU17" s="1279"/>
      <c r="AV17" s="1279"/>
      <c r="AW17" s="1279"/>
      <c r="AX17" s="1279"/>
      <c r="AY17" s="1279"/>
      <c r="AZ17" s="1279"/>
      <c r="BA17" s="1279"/>
      <c r="BB17" s="1279"/>
      <c r="BC17" s="1279"/>
    </row>
    <row r="18" spans="1:55">
      <c r="A18" s="1041"/>
      <c r="B18" s="1303"/>
      <c r="C18" s="208"/>
      <c r="D18" s="3101" t="s">
        <v>41</v>
      </c>
      <c r="E18" s="1305" t="s">
        <v>266</v>
      </c>
      <c r="F18" s="208"/>
      <c r="G18" s="208"/>
      <c r="H18" s="208"/>
      <c r="I18" s="208"/>
      <c r="J18" s="208"/>
      <c r="K18" s="208"/>
      <c r="L18" s="208"/>
      <c r="M18" s="208"/>
      <c r="N18" s="1304"/>
      <c r="O18" s="208"/>
      <c r="P18" s="208"/>
      <c r="Q18" s="403"/>
      <c r="R18" s="404"/>
      <c r="S18" s="1040"/>
      <c r="T18" s="1040"/>
      <c r="U18" s="1040"/>
      <c r="V18" s="1040"/>
      <c r="W18" s="1040"/>
      <c r="X18" s="1040"/>
      <c r="Y18" s="1040"/>
      <c r="Z18" s="1040"/>
      <c r="AA18" s="1290"/>
      <c r="AB18" s="1040"/>
      <c r="AC18" s="1040"/>
      <c r="AD18" s="1291"/>
      <c r="AE18" s="197"/>
      <c r="AP18" s="1279"/>
      <c r="AQ18" s="1279"/>
      <c r="AR18" s="1279"/>
      <c r="AS18" s="1279"/>
      <c r="AT18" s="1279"/>
      <c r="AU18" s="1279"/>
      <c r="AV18" s="1279"/>
      <c r="AW18" s="1279"/>
      <c r="AX18" s="1279"/>
      <c r="AY18" s="1279"/>
      <c r="AZ18" s="1279"/>
      <c r="BA18" s="1279"/>
      <c r="BB18" s="1279"/>
      <c r="BC18" s="1279"/>
    </row>
    <row r="19" spans="1:55">
      <c r="A19" s="1041"/>
      <c r="B19" s="1306"/>
      <c r="C19" s="208"/>
      <c r="D19" s="3101"/>
      <c r="E19" s="1304" t="s">
        <v>267</v>
      </c>
      <c r="F19" s="208"/>
      <c r="G19" s="208"/>
      <c r="H19" s="208"/>
      <c r="I19" s="208"/>
      <c r="J19" s="208"/>
      <c r="K19" s="208"/>
      <c r="L19" s="208"/>
      <c r="M19" s="208"/>
      <c r="N19" s="1304"/>
      <c r="O19" s="208"/>
      <c r="P19" s="208"/>
      <c r="Q19" s="403"/>
      <c r="R19" s="404"/>
      <c r="S19" s="1040"/>
      <c r="T19" s="1040"/>
      <c r="U19" s="1040"/>
      <c r="V19" s="1040"/>
      <c r="W19" s="1040"/>
      <c r="X19" s="1040"/>
      <c r="Y19" s="1040"/>
      <c r="Z19" s="1040"/>
      <c r="AA19" s="1290"/>
      <c r="AB19" s="1040"/>
      <c r="AC19" s="1040"/>
      <c r="AD19" s="1291"/>
      <c r="AE19" s="197"/>
      <c r="AP19" s="1279"/>
      <c r="AQ19" s="1279"/>
      <c r="AR19" s="1279"/>
      <c r="AS19" s="1279"/>
      <c r="AT19" s="1279"/>
      <c r="AU19" s="1279"/>
      <c r="AV19" s="1279"/>
      <c r="AW19" s="1279"/>
      <c r="AX19" s="1279"/>
      <c r="AY19" s="1279"/>
      <c r="AZ19" s="1279"/>
      <c r="BA19" s="1279"/>
      <c r="BB19" s="1279"/>
      <c r="BC19" s="1279"/>
    </row>
    <row r="20" spans="1:55">
      <c r="A20" s="1041"/>
      <c r="B20" s="1306"/>
      <c r="C20" s="208"/>
      <c r="D20" s="3101"/>
      <c r="E20" s="1304" t="s">
        <v>268</v>
      </c>
      <c r="F20" s="208"/>
      <c r="G20" s="208"/>
      <c r="H20" s="208"/>
      <c r="I20" s="208"/>
      <c r="J20" s="208"/>
      <c r="K20" s="208"/>
      <c r="L20" s="208"/>
      <c r="M20" s="208"/>
      <c r="N20" s="1304"/>
      <c r="O20" s="208"/>
      <c r="P20" s="208"/>
      <c r="Q20" s="403"/>
      <c r="R20" s="404"/>
      <c r="S20" s="1040"/>
      <c r="T20" s="1040"/>
      <c r="U20" s="1040"/>
      <c r="V20" s="1040"/>
      <c r="W20" s="1040"/>
      <c r="X20" s="1040"/>
      <c r="Y20" s="1040"/>
      <c r="Z20" s="1040"/>
      <c r="AA20" s="1290"/>
      <c r="AB20" s="1040"/>
      <c r="AC20" s="1040"/>
      <c r="AD20" s="1291"/>
      <c r="AE20" s="197"/>
      <c r="AP20" s="1279"/>
      <c r="AQ20" s="1279"/>
      <c r="AR20" s="1279"/>
      <c r="AS20" s="1279"/>
      <c r="AT20" s="1279"/>
      <c r="AU20" s="1279"/>
      <c r="AV20" s="1279"/>
      <c r="AW20" s="1279"/>
      <c r="AX20" s="1279"/>
      <c r="AY20" s="1279"/>
      <c r="AZ20" s="1279"/>
      <c r="BA20" s="1279"/>
      <c r="BB20" s="1279"/>
      <c r="BC20" s="1279"/>
    </row>
    <row r="21" spans="1:55">
      <c r="A21" s="1041"/>
      <c r="B21" s="1306"/>
      <c r="C21" s="208"/>
      <c r="D21" s="3101"/>
      <c r="E21" s="1304" t="s">
        <v>269</v>
      </c>
      <c r="F21" s="208"/>
      <c r="G21" s="208"/>
      <c r="H21" s="208"/>
      <c r="I21" s="208"/>
      <c r="J21" s="208"/>
      <c r="K21" s="208"/>
      <c r="L21" s="208"/>
      <c r="M21" s="208"/>
      <c r="N21" s="1304"/>
      <c r="O21" s="208"/>
      <c r="P21" s="208"/>
      <c r="Q21" s="403"/>
      <c r="R21" s="404"/>
      <c r="S21" s="1040"/>
      <c r="T21" s="1040"/>
      <c r="U21" s="1040"/>
      <c r="V21" s="1040"/>
      <c r="W21" s="1040"/>
      <c r="X21" s="1040"/>
      <c r="Y21" s="1040"/>
      <c r="Z21" s="1040"/>
      <c r="AA21" s="1290"/>
      <c r="AB21" s="1040"/>
      <c r="AC21" s="1040"/>
      <c r="AD21" s="1291"/>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c r="R22" s="404"/>
      <c r="S22" s="1040"/>
      <c r="T22" s="1040"/>
      <c r="U22" s="1040"/>
      <c r="V22" s="1040"/>
      <c r="W22" s="1040"/>
      <c r="X22" s="1040"/>
      <c r="Y22" s="1040"/>
      <c r="Z22" s="1040"/>
      <c r="AA22" s="1290"/>
      <c r="AB22" s="1040"/>
      <c r="AC22" s="1040"/>
      <c r="AD22" s="1291"/>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c r="R23" s="404"/>
      <c r="S23" s="1040"/>
      <c r="T23" s="1040"/>
      <c r="U23" s="1040"/>
      <c r="V23" s="1040"/>
      <c r="W23" s="1040"/>
      <c r="X23" s="1040"/>
      <c r="Y23" s="1040"/>
      <c r="Z23" s="1040"/>
      <c r="AA23" s="1290"/>
      <c r="AB23" s="1040"/>
      <c r="AC23" s="1040"/>
      <c r="AD23" s="1291"/>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c r="R24" s="404"/>
      <c r="S24" s="1040"/>
      <c r="T24" s="1040"/>
      <c r="U24" s="1040"/>
      <c r="V24" s="1040"/>
      <c r="W24" s="1040"/>
      <c r="X24" s="1040"/>
      <c r="Y24" s="1040"/>
      <c r="Z24" s="1040"/>
      <c r="AA24" s="1290"/>
      <c r="AB24" s="1040"/>
      <c r="AC24" s="1040"/>
      <c r="AD24" s="1291"/>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c r="R25" s="404"/>
      <c r="S25" s="1040"/>
      <c r="T25" s="1040"/>
      <c r="U25" s="1040"/>
      <c r="V25" s="1040"/>
      <c r="W25" s="1040"/>
      <c r="X25" s="1040"/>
      <c r="Y25" s="1040"/>
      <c r="Z25" s="1040"/>
      <c r="AA25" s="1290"/>
      <c r="AB25" s="1040"/>
      <c r="AC25" s="1040"/>
      <c r="AD25" s="1291"/>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c r="R26" s="404"/>
      <c r="S26" s="1040"/>
      <c r="T26" s="1040"/>
      <c r="U26" s="1040"/>
      <c r="V26" s="1040"/>
      <c r="W26" s="1040"/>
      <c r="X26" s="1040"/>
      <c r="Y26" s="1040"/>
      <c r="Z26" s="1040"/>
      <c r="AA26" s="1290"/>
      <c r="AB26" s="1040"/>
      <c r="AC26" s="1040"/>
      <c r="AD26" s="1291"/>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c r="R27" s="404"/>
      <c r="S27" s="1040"/>
      <c r="T27" s="1040"/>
      <c r="U27" s="1040"/>
      <c r="V27" s="1040"/>
      <c r="W27" s="1040"/>
      <c r="X27" s="1040"/>
      <c r="Y27" s="1040"/>
      <c r="Z27" s="1040"/>
      <c r="AA27" s="1290"/>
      <c r="AB27" s="1040"/>
      <c r="AC27" s="1040"/>
      <c r="AD27" s="1291"/>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c r="R28" s="404"/>
      <c r="S28" s="1040"/>
      <c r="T28" s="1040"/>
      <c r="U28" s="1040"/>
      <c r="V28" s="1040"/>
      <c r="W28" s="1040"/>
      <c r="X28" s="1040"/>
      <c r="Y28" s="1040"/>
      <c r="Z28" s="1040"/>
      <c r="AA28" s="1290"/>
      <c r="AB28" s="1040"/>
      <c r="AC28" s="1040"/>
      <c r="AD28" s="1291"/>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c r="R29" s="404"/>
      <c r="S29" s="1040"/>
      <c r="T29" s="1040"/>
      <c r="U29" s="1040"/>
      <c r="V29" s="1040"/>
      <c r="W29" s="1040"/>
      <c r="X29" s="1040"/>
      <c r="Y29" s="1040"/>
      <c r="Z29" s="1040"/>
      <c r="AA29" s="1290"/>
      <c r="AB29" s="1040"/>
      <c r="AC29" s="1040"/>
      <c r="AD29" s="1291"/>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c r="R30" s="404"/>
      <c r="S30" s="1040"/>
      <c r="T30" s="1040"/>
      <c r="U30" s="1040"/>
      <c r="V30" s="1040"/>
      <c r="W30" s="1040"/>
      <c r="X30" s="1040"/>
      <c r="Y30" s="1040"/>
      <c r="Z30" s="1040"/>
      <c r="AA30" s="1290"/>
      <c r="AB30" s="1040"/>
      <c r="AC30" s="1040"/>
      <c r="AD30" s="1291"/>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c r="R31" s="404"/>
      <c r="S31" s="1040"/>
      <c r="T31" s="1040"/>
      <c r="U31" s="1040"/>
      <c r="V31" s="1040"/>
      <c r="W31" s="1040"/>
      <c r="X31" s="1040"/>
      <c r="Y31" s="1040"/>
      <c r="Z31" s="1040"/>
      <c r="AA31" s="1290"/>
      <c r="AB31" s="1040"/>
      <c r="AC31" s="1040"/>
      <c r="AD31" s="1291"/>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c r="R32" s="404"/>
      <c r="S32" s="1040"/>
      <c r="T32" s="1040"/>
      <c r="U32" s="1040"/>
      <c r="V32" s="1040"/>
      <c r="W32" s="1040"/>
      <c r="X32" s="1040"/>
      <c r="Y32" s="1040"/>
      <c r="Z32" s="1040"/>
      <c r="AA32" s="1290"/>
      <c r="AB32" s="1040"/>
      <c r="AC32" s="1040"/>
      <c r="AD32" s="1291"/>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c r="R33" s="404"/>
      <c r="S33" s="1040"/>
      <c r="T33" s="1040"/>
      <c r="U33" s="1040"/>
      <c r="V33" s="1040"/>
      <c r="W33" s="1040"/>
      <c r="X33" s="1040"/>
      <c r="Y33" s="1040"/>
      <c r="Z33" s="1040"/>
      <c r="AA33" s="1290"/>
      <c r="AB33" s="1040"/>
      <c r="AC33" s="1040"/>
      <c r="AD33" s="1291"/>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03"/>
      <c r="I34" s="2003"/>
      <c r="J34" s="208"/>
      <c r="K34" s="1314"/>
      <c r="L34" s="208"/>
      <c r="M34" s="208"/>
      <c r="N34" s="208"/>
      <c r="O34" s="208"/>
      <c r="P34" s="186"/>
      <c r="Q34" s="403"/>
      <c r="R34" s="404"/>
      <c r="S34" s="1040"/>
      <c r="T34" s="1040"/>
      <c r="U34" s="1040"/>
      <c r="V34" s="1040"/>
      <c r="W34" s="1040"/>
      <c r="X34" s="1040"/>
      <c r="Y34" s="1040"/>
      <c r="Z34" s="1040"/>
      <c r="AA34" s="1290"/>
      <c r="AB34" s="1040"/>
      <c r="AC34" s="1040"/>
      <c r="AD34" s="1291"/>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38"/>
      <c r="R35" s="3038"/>
      <c r="S35" s="3038"/>
      <c r="T35" s="3038"/>
      <c r="U35" s="3038"/>
      <c r="V35" s="3038"/>
      <c r="W35" s="3038"/>
      <c r="X35" s="3038"/>
      <c r="Y35" s="3038"/>
      <c r="Z35" s="3038"/>
      <c r="AA35" s="3038"/>
      <c r="AB35" s="3038"/>
      <c r="AC35" s="3038"/>
      <c r="AD35" s="3039"/>
      <c r="AE35" s="197"/>
      <c r="AP35" s="1279"/>
      <c r="AQ35" s="1279"/>
      <c r="AR35" s="1279"/>
      <c r="AS35" s="1279"/>
      <c r="AT35" s="1279"/>
      <c r="AU35" s="1279"/>
      <c r="AV35" s="1279"/>
      <c r="AW35" s="1279"/>
      <c r="AX35" s="1279"/>
      <c r="AY35" s="1279"/>
      <c r="AZ35" s="1279"/>
      <c r="BA35" s="1279"/>
      <c r="BB35" s="1279"/>
      <c r="BC35" s="1279"/>
    </row>
    <row r="36" spans="1:55" ht="14.25" customHeight="1">
      <c r="A36" s="1041"/>
      <c r="B36" s="3051" t="s">
        <v>466</v>
      </c>
      <c r="C36" s="3052"/>
      <c r="D36" s="3052"/>
      <c r="E36" s="3052"/>
      <c r="F36" s="3052"/>
      <c r="G36" s="3052"/>
      <c r="H36" s="3052"/>
      <c r="I36" s="3052"/>
      <c r="J36" s="3052"/>
      <c r="K36" s="3052"/>
      <c r="L36" s="3052"/>
      <c r="M36" s="3052"/>
      <c r="N36" s="3052"/>
      <c r="O36" s="3052"/>
      <c r="P36" s="3052"/>
      <c r="Q36" s="806">
        <f>SUM(Q11:Q34,Q9)/25/100</f>
        <v>0</v>
      </c>
      <c r="R36" s="806">
        <f>SUM(R11:R34,R9)/25/100</f>
        <v>0</v>
      </c>
      <c r="S36" s="1067"/>
      <c r="T36" s="1067"/>
      <c r="U36" s="1067"/>
      <c r="V36" s="1067"/>
      <c r="W36" s="1067"/>
      <c r="X36" s="1067"/>
      <c r="Y36" s="1051"/>
      <c r="Z36" s="1051"/>
      <c r="AA36" s="806">
        <f>SUM(AA11:AA34,AA9)/25/100</f>
        <v>0</v>
      </c>
      <c r="AB36" s="1051"/>
      <c r="AC36" s="1051"/>
      <c r="AD36" s="301">
        <f>SUM(AD11:AD34,AD9)/25/100</f>
        <v>0</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777" t="s">
        <v>1251</v>
      </c>
      <c r="AD39" s="1319" t="s">
        <v>1149</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98" t="s">
        <v>243</v>
      </c>
      <c r="C42" s="3099"/>
      <c r="D42" s="3099"/>
      <c r="E42" s="3099"/>
      <c r="F42" s="3099"/>
      <c r="G42" s="3099"/>
      <c r="H42" s="3099"/>
      <c r="I42" s="3099"/>
      <c r="J42" s="3099"/>
      <c r="K42" s="3099"/>
      <c r="L42" s="3099"/>
      <c r="M42" s="3099"/>
      <c r="N42" s="3099"/>
      <c r="O42" s="3099"/>
      <c r="P42" s="3099"/>
      <c r="Q42" s="3099"/>
      <c r="R42" s="3099"/>
      <c r="S42" s="3099"/>
      <c r="T42" s="3099"/>
      <c r="U42" s="3099"/>
      <c r="V42" s="3099"/>
      <c r="W42" s="3099"/>
      <c r="X42" s="3099"/>
      <c r="Y42" s="3099"/>
      <c r="Z42" s="3099"/>
      <c r="AA42" s="3099"/>
      <c r="AB42" s="3099"/>
      <c r="AC42" s="3099"/>
      <c r="AD42" s="3100"/>
      <c r="AE42" s="197"/>
      <c r="AP42" s="1279"/>
      <c r="AQ42" s="1279"/>
      <c r="AR42" s="1279"/>
      <c r="AS42" s="1279"/>
      <c r="AT42" s="1279"/>
      <c r="AU42" s="1279"/>
      <c r="AV42" s="1279"/>
      <c r="AW42" s="1279"/>
      <c r="AX42" s="1279"/>
      <c r="AY42" s="1279"/>
      <c r="AZ42" s="1279"/>
      <c r="BA42" s="1279"/>
      <c r="BB42" s="1279"/>
      <c r="BC42" s="1279"/>
    </row>
    <row r="43" spans="1:55" ht="15">
      <c r="A43" s="197"/>
      <c r="B43" s="3083" t="s">
        <v>66</v>
      </c>
      <c r="C43" s="3084"/>
      <c r="D43" s="3084"/>
      <c r="E43" s="3084"/>
      <c r="F43" s="3084"/>
      <c r="G43" s="3084"/>
      <c r="H43" s="3084"/>
      <c r="I43" s="3085" t="s">
        <v>705</v>
      </c>
      <c r="J43" s="3085"/>
      <c r="K43" s="3085"/>
      <c r="L43" s="3085"/>
      <c r="M43" s="3085"/>
      <c r="N43" s="3085"/>
      <c r="O43" s="3085"/>
      <c r="P43" s="3085"/>
      <c r="Q43" s="3085"/>
      <c r="R43" s="3085"/>
      <c r="S43" s="3060" t="s">
        <v>67</v>
      </c>
      <c r="T43" s="3060"/>
      <c r="U43" s="3060"/>
      <c r="V43" s="3060"/>
      <c r="W43" s="3060"/>
      <c r="X43" s="3060"/>
      <c r="Y43" s="3060"/>
      <c r="Z43" s="3060"/>
      <c r="AA43" s="3060"/>
      <c r="AB43" s="3060"/>
      <c r="AC43" s="3060"/>
      <c r="AD43" s="3061"/>
      <c r="AE43" s="197"/>
      <c r="AP43" s="1279"/>
      <c r="AQ43" s="1279"/>
      <c r="AR43" s="1279"/>
      <c r="AS43" s="1279"/>
      <c r="AT43" s="1279"/>
      <c r="AU43" s="1279"/>
      <c r="AV43" s="1279"/>
      <c r="AW43" s="1279"/>
      <c r="AX43" s="1279"/>
      <c r="AY43" s="1279"/>
      <c r="AZ43" s="1279"/>
      <c r="BA43" s="1279"/>
      <c r="BB43" s="1279"/>
      <c r="BC43" s="1279"/>
    </row>
    <row r="44" spans="1:55">
      <c r="A44" s="197"/>
      <c r="B44" s="3062" t="s">
        <v>162</v>
      </c>
      <c r="C44" s="3063"/>
      <c r="D44" s="3063"/>
      <c r="E44" s="3063"/>
      <c r="F44" s="3063"/>
      <c r="G44" s="3063"/>
      <c r="H44" s="3063"/>
      <c r="I44" s="3064" t="s">
        <v>119</v>
      </c>
      <c r="J44" s="3064"/>
      <c r="K44" s="3064"/>
      <c r="L44" s="3064"/>
      <c r="M44" s="3064"/>
      <c r="N44" s="3064"/>
      <c r="O44" s="3064"/>
      <c r="P44" s="3064"/>
      <c r="Q44" s="3064"/>
      <c r="R44" s="3064"/>
      <c r="S44" s="2577" t="s">
        <v>735</v>
      </c>
      <c r="T44" s="2577"/>
      <c r="U44" s="2577"/>
      <c r="V44" s="2577"/>
      <c r="W44" s="2577"/>
      <c r="X44" s="2577"/>
      <c r="Y44" s="2577"/>
      <c r="Z44" s="2577"/>
      <c r="AA44" s="2577"/>
      <c r="AB44" s="3065" t="s">
        <v>69</v>
      </c>
      <c r="AC44" s="3065"/>
      <c r="AD44" s="3066"/>
      <c r="AE44" s="197"/>
      <c r="AP44" s="1279"/>
      <c r="AQ44" s="1279"/>
      <c r="AR44" s="1279"/>
      <c r="AS44" s="1279"/>
      <c r="AT44" s="1279"/>
      <c r="AU44" s="1279"/>
      <c r="AV44" s="1279"/>
      <c r="AW44" s="1279"/>
      <c r="AX44" s="1279"/>
      <c r="AY44" s="1279"/>
      <c r="AZ44" s="1279"/>
      <c r="BA44" s="1279"/>
      <c r="BB44" s="1279"/>
      <c r="BC44" s="1279"/>
    </row>
    <row r="45" spans="1:55">
      <c r="A45" s="197"/>
      <c r="B45" s="3062"/>
      <c r="C45" s="3063"/>
      <c r="D45" s="3063"/>
      <c r="E45" s="3063"/>
      <c r="F45" s="3063"/>
      <c r="G45" s="3063"/>
      <c r="H45" s="3063"/>
      <c r="I45" s="3067"/>
      <c r="J45" s="3067"/>
      <c r="K45" s="3067"/>
      <c r="L45" s="3067"/>
      <c r="M45" s="3067"/>
      <c r="N45" s="3067"/>
      <c r="O45" s="3067"/>
      <c r="P45" s="3067"/>
      <c r="Q45" s="3074" t="s">
        <v>73</v>
      </c>
      <c r="R45" s="3076" t="s">
        <v>73</v>
      </c>
      <c r="S45" s="3069" t="s">
        <v>70</v>
      </c>
      <c r="T45" s="3078" t="s">
        <v>108</v>
      </c>
      <c r="U45" s="3078"/>
      <c r="V45" s="3078"/>
      <c r="W45" s="3078"/>
      <c r="X45" s="3079" t="s">
        <v>72</v>
      </c>
      <c r="Y45" s="3079"/>
      <c r="Z45" s="3079"/>
      <c r="AA45" s="3068" t="s">
        <v>73</v>
      </c>
      <c r="AB45" s="3069" t="s">
        <v>70</v>
      </c>
      <c r="AC45" s="3070" t="s">
        <v>74</v>
      </c>
      <c r="AD45" s="3071"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2" t="s">
        <v>1137</v>
      </c>
      <c r="C46" s="3073"/>
      <c r="D46" s="3073"/>
      <c r="E46" s="3073"/>
      <c r="F46" s="3073"/>
      <c r="G46" s="3073"/>
      <c r="H46" s="3073"/>
      <c r="I46" s="3067"/>
      <c r="J46" s="3067"/>
      <c r="K46" s="3067"/>
      <c r="L46" s="3067"/>
      <c r="M46" s="3067"/>
      <c r="N46" s="3067"/>
      <c r="O46" s="3067"/>
      <c r="P46" s="3067"/>
      <c r="Q46" s="3075"/>
      <c r="R46" s="3077"/>
      <c r="S46" s="3069"/>
      <c r="T46" s="3055" t="s">
        <v>75</v>
      </c>
      <c r="U46" s="3055"/>
      <c r="V46" s="3055"/>
      <c r="W46" s="3055"/>
      <c r="X46" s="1281" t="s">
        <v>76</v>
      </c>
      <c r="Y46" s="1281" t="s">
        <v>77</v>
      </c>
      <c r="Z46" s="1281" t="s">
        <v>78</v>
      </c>
      <c r="AA46" s="3068"/>
      <c r="AB46" s="3069"/>
      <c r="AC46" s="3070"/>
      <c r="AD46" s="3071"/>
      <c r="AE46" s="214"/>
      <c r="AP46" s="1279"/>
      <c r="AQ46" s="1279"/>
      <c r="AR46" s="1279"/>
      <c r="AS46" s="1279"/>
      <c r="AT46" s="1279"/>
      <c r="AU46" s="1279"/>
      <c r="AV46" s="1279"/>
      <c r="AW46" s="1279"/>
      <c r="AX46" s="1279"/>
      <c r="AY46" s="1279"/>
      <c r="AZ46" s="1279"/>
      <c r="BA46" s="1279"/>
      <c r="BB46" s="1279"/>
      <c r="BC46" s="1279"/>
    </row>
    <row r="47" spans="1:55">
      <c r="A47" s="197"/>
      <c r="B47" s="3056" t="s">
        <v>37</v>
      </c>
      <c r="C47" s="3057"/>
      <c r="D47" s="3057"/>
      <c r="E47" s="3057"/>
      <c r="F47" s="3057"/>
      <c r="G47" s="3057"/>
      <c r="H47" s="3057"/>
      <c r="I47" s="3067"/>
      <c r="J47" s="3067"/>
      <c r="K47" s="3067"/>
      <c r="L47" s="3067"/>
      <c r="M47" s="3067"/>
      <c r="N47" s="3067"/>
      <c r="O47" s="3067"/>
      <c r="P47" s="3067"/>
      <c r="Q47" s="3075"/>
      <c r="R47" s="3077"/>
      <c r="S47" s="3069"/>
      <c r="T47" s="1284">
        <v>1</v>
      </c>
      <c r="U47" s="1284">
        <v>3</v>
      </c>
      <c r="V47" s="1284">
        <v>5</v>
      </c>
      <c r="W47" s="1284" t="s">
        <v>79</v>
      </c>
      <c r="X47" s="1036" t="s">
        <v>80</v>
      </c>
      <c r="Y47" s="1036" t="s">
        <v>80</v>
      </c>
      <c r="Z47" s="1036" t="s">
        <v>80</v>
      </c>
      <c r="AA47" s="3068"/>
      <c r="AB47" s="3069"/>
      <c r="AC47" s="3070"/>
      <c r="AD47" s="3071"/>
      <c r="AE47" s="197"/>
      <c r="AP47" s="1279"/>
      <c r="AQ47" s="1279"/>
      <c r="AR47" s="1279"/>
      <c r="AS47" s="1279"/>
      <c r="AT47" s="1279"/>
      <c r="AU47" s="1279"/>
      <c r="AV47" s="1279"/>
      <c r="AW47" s="1279"/>
      <c r="AX47" s="1279"/>
      <c r="AY47" s="1279"/>
      <c r="AZ47" s="1279"/>
      <c r="BA47" s="1279"/>
      <c r="BB47" s="1279"/>
      <c r="BC47" s="1279"/>
    </row>
    <row r="48" spans="1:55">
      <c r="A48" s="197"/>
      <c r="B48" s="3058" t="s">
        <v>208</v>
      </c>
      <c r="C48" s="3059"/>
      <c r="D48" s="3059"/>
      <c r="E48" s="3059"/>
      <c r="F48" s="3059"/>
      <c r="G48" s="3059"/>
      <c r="H48" s="3059"/>
      <c r="I48" s="3067"/>
      <c r="J48" s="3067"/>
      <c r="K48" s="3067"/>
      <c r="L48" s="3067"/>
      <c r="M48" s="3067"/>
      <c r="N48" s="3067"/>
      <c r="O48" s="3067"/>
      <c r="P48" s="3067"/>
      <c r="Q48" s="1285" t="s">
        <v>302</v>
      </c>
      <c r="R48" s="1285" t="s">
        <v>302</v>
      </c>
      <c r="S48" s="2619" t="s">
        <v>660</v>
      </c>
      <c r="T48" s="2619"/>
      <c r="U48" s="2619"/>
      <c r="V48" s="2619"/>
      <c r="W48" s="2619"/>
      <c r="X48" s="2619"/>
      <c r="Y48" s="2619"/>
      <c r="Z48" s="2619"/>
      <c r="AA48" s="1037" t="s">
        <v>302</v>
      </c>
      <c r="AB48" s="2619" t="s">
        <v>661</v>
      </c>
      <c r="AC48" s="2619"/>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48"/>
      <c r="R49" s="3048"/>
      <c r="S49" s="3048"/>
      <c r="T49" s="3048"/>
      <c r="U49" s="3048"/>
      <c r="V49" s="3048"/>
      <c r="W49" s="3048"/>
      <c r="X49" s="3048"/>
      <c r="Y49" s="3048"/>
      <c r="Z49" s="3048"/>
      <c r="AA49" s="3048"/>
      <c r="AB49" s="3048"/>
      <c r="AC49" s="3048"/>
      <c r="AD49" s="3049"/>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38"/>
      <c r="R50" s="3038"/>
      <c r="S50" s="3038"/>
      <c r="T50" s="3038"/>
      <c r="U50" s="3038"/>
      <c r="V50" s="3038"/>
      <c r="W50" s="3038"/>
      <c r="X50" s="3038"/>
      <c r="Y50" s="3038"/>
      <c r="Z50" s="3038"/>
      <c r="AA50" s="3038"/>
      <c r="AB50" s="3038"/>
      <c r="AC50" s="3038"/>
      <c r="AD50" s="3039"/>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50"/>
      <c r="N51" s="3050"/>
      <c r="O51" s="758"/>
      <c r="P51" s="758"/>
      <c r="Q51" s="3038"/>
      <c r="R51" s="3038"/>
      <c r="S51" s="3038"/>
      <c r="T51" s="3038"/>
      <c r="U51" s="3038"/>
      <c r="V51" s="3038"/>
      <c r="W51" s="3038"/>
      <c r="X51" s="3038"/>
      <c r="Y51" s="3038"/>
      <c r="Z51" s="3038"/>
      <c r="AA51" s="3038"/>
      <c r="AB51" s="3038"/>
      <c r="AC51" s="3038"/>
      <c r="AD51" s="3039"/>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50" t="s">
        <v>677</v>
      </c>
      <c r="N52" s="3050"/>
      <c r="O52" s="758"/>
      <c r="P52" s="758"/>
      <c r="Q52" s="3038"/>
      <c r="R52" s="3038"/>
      <c r="S52" s="3038"/>
      <c r="T52" s="3038"/>
      <c r="U52" s="3038"/>
      <c r="V52" s="3038"/>
      <c r="W52" s="3038"/>
      <c r="X52" s="3038"/>
      <c r="Y52" s="3038"/>
      <c r="Z52" s="3038"/>
      <c r="AA52" s="3038"/>
      <c r="AB52" s="3038"/>
      <c r="AC52" s="3038"/>
      <c r="AD52" s="3039"/>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38"/>
      <c r="R53" s="3038"/>
      <c r="S53" s="3038"/>
      <c r="T53" s="3038"/>
      <c r="U53" s="3038"/>
      <c r="V53" s="3038"/>
      <c r="W53" s="3038"/>
      <c r="X53" s="3038"/>
      <c r="Y53" s="3038"/>
      <c r="Z53" s="3038"/>
      <c r="AA53" s="3038"/>
      <c r="AB53" s="3038"/>
      <c r="AC53" s="3038"/>
      <c r="AD53" s="3039"/>
      <c r="AE53" s="197"/>
      <c r="AP53" s="1279"/>
      <c r="AQ53" s="1279"/>
      <c r="AR53" s="1279"/>
      <c r="AS53" s="1279"/>
      <c r="AT53" s="1279"/>
      <c r="AU53" s="1279"/>
      <c r="AV53" s="1279"/>
      <c r="AW53" s="1279"/>
      <c r="AX53" s="1279"/>
      <c r="AY53" s="1279"/>
      <c r="AZ53" s="1279"/>
      <c r="BA53" s="1279"/>
      <c r="BB53" s="1279"/>
      <c r="BC53" s="1279"/>
    </row>
    <row r="54" spans="1:55" ht="15" thickBot="1">
      <c r="A54" s="197"/>
      <c r="B54" s="762"/>
      <c r="C54" s="758"/>
      <c r="D54" s="1329"/>
      <c r="E54" s="1321" t="s">
        <v>255</v>
      </c>
      <c r="F54" s="1329"/>
      <c r="G54" s="758" t="s">
        <v>255</v>
      </c>
      <c r="H54" s="1330"/>
      <c r="I54" s="766" t="s">
        <v>257</v>
      </c>
      <c r="J54" s="3040"/>
      <c r="K54" s="3041"/>
      <c r="L54" s="758"/>
      <c r="M54" s="3046" t="s">
        <v>1</v>
      </c>
      <c r="N54" s="3047"/>
      <c r="O54" s="758"/>
      <c r="P54" s="758"/>
      <c r="Q54" s="403"/>
      <c r="R54" s="404"/>
      <c r="S54" s="1040"/>
      <c r="T54" s="1040"/>
      <c r="U54" s="1040"/>
      <c r="V54" s="1040"/>
      <c r="W54" s="1040"/>
      <c r="X54" s="1040"/>
      <c r="Y54" s="1040"/>
      <c r="Z54" s="1040"/>
      <c r="AA54" s="1290"/>
      <c r="AB54" s="1040"/>
      <c r="AC54" s="1040"/>
      <c r="AD54" s="1291"/>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38"/>
      <c r="R55" s="3038"/>
      <c r="S55" s="3038"/>
      <c r="T55" s="3038"/>
      <c r="U55" s="3038"/>
      <c r="V55" s="3038"/>
      <c r="W55" s="3038"/>
      <c r="X55" s="3038"/>
      <c r="Y55" s="3038"/>
      <c r="Z55" s="3038"/>
      <c r="AA55" s="3038"/>
      <c r="AB55" s="3038"/>
      <c r="AC55" s="3038"/>
      <c r="AD55" s="3039"/>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38"/>
      <c r="R56" s="3038"/>
      <c r="S56" s="3038"/>
      <c r="T56" s="3038"/>
      <c r="U56" s="3038"/>
      <c r="V56" s="3038"/>
      <c r="W56" s="3038"/>
      <c r="X56" s="3038"/>
      <c r="Y56" s="3038"/>
      <c r="Z56" s="3038"/>
      <c r="AA56" s="3038"/>
      <c r="AB56" s="3038"/>
      <c r="AC56" s="3038"/>
      <c r="AD56" s="3039"/>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42" t="s">
        <v>387</v>
      </c>
      <c r="G57" s="3042"/>
      <c r="H57" s="3042"/>
      <c r="I57" s="3042"/>
      <c r="J57" s="3042"/>
      <c r="K57" s="3042"/>
      <c r="L57" s="3042"/>
      <c r="M57" s="3042"/>
      <c r="N57" s="3042"/>
      <c r="O57" s="758"/>
      <c r="P57" s="758"/>
      <c r="Q57" s="3038"/>
      <c r="R57" s="3038"/>
      <c r="S57" s="3038"/>
      <c r="T57" s="3038"/>
      <c r="U57" s="3038"/>
      <c r="V57" s="3038"/>
      <c r="W57" s="3038"/>
      <c r="X57" s="3038"/>
      <c r="Y57" s="3038"/>
      <c r="Z57" s="3038"/>
      <c r="AA57" s="3038"/>
      <c r="AB57" s="3038"/>
      <c r="AC57" s="3038"/>
      <c r="AD57" s="3039"/>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38"/>
      <c r="R58" s="3038"/>
      <c r="S58" s="3038"/>
      <c r="T58" s="3038"/>
      <c r="U58" s="3038"/>
      <c r="V58" s="3038"/>
      <c r="W58" s="3038"/>
      <c r="X58" s="3038"/>
      <c r="Y58" s="3038"/>
      <c r="Z58" s="3038"/>
      <c r="AA58" s="3038"/>
      <c r="AB58" s="3038"/>
      <c r="AC58" s="3038"/>
      <c r="AD58" s="3039"/>
      <c r="AE58" s="197"/>
      <c r="AP58" s="1279"/>
      <c r="AQ58" s="1279"/>
      <c r="AR58" s="1279"/>
      <c r="AS58" s="1279"/>
      <c r="AT58" s="1279"/>
      <c r="AU58" s="1279"/>
      <c r="AV58" s="1279"/>
      <c r="AW58" s="1279"/>
      <c r="AX58" s="1279"/>
      <c r="AY58" s="1279"/>
      <c r="AZ58" s="1279"/>
      <c r="BA58" s="1279"/>
      <c r="BB58" s="1279"/>
      <c r="BC58" s="1279"/>
    </row>
    <row r="59" spans="1:55" ht="15" thickBot="1">
      <c r="A59" s="197"/>
      <c r="B59" s="762"/>
      <c r="C59" s="758"/>
      <c r="D59" s="1329"/>
      <c r="E59" s="760"/>
      <c r="F59" s="1329"/>
      <c r="G59" s="758" t="s">
        <v>1</v>
      </c>
      <c r="H59" s="758"/>
      <c r="I59" s="766" t="s">
        <v>257</v>
      </c>
      <c r="J59" s="1332"/>
      <c r="K59" s="1333"/>
      <c r="L59" s="758"/>
      <c r="M59" s="3046"/>
      <c r="N59" s="3047"/>
      <c r="O59" s="758"/>
      <c r="P59" s="758"/>
      <c r="Q59" s="403"/>
      <c r="R59" s="404"/>
      <c r="S59" s="1040"/>
      <c r="T59" s="1040"/>
      <c r="U59" s="1040"/>
      <c r="V59" s="1040"/>
      <c r="W59" s="1040"/>
      <c r="X59" s="1040"/>
      <c r="Y59" s="1040"/>
      <c r="Z59" s="1040"/>
      <c r="AA59" s="1290"/>
      <c r="AB59" s="1040"/>
      <c r="AC59" s="1040"/>
      <c r="AD59" s="1291"/>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43"/>
      <c r="R60" s="3043"/>
      <c r="S60" s="3043"/>
      <c r="T60" s="3043"/>
      <c r="U60" s="3043"/>
      <c r="V60" s="3043"/>
      <c r="W60" s="3043"/>
      <c r="X60" s="3043"/>
      <c r="Y60" s="3043"/>
      <c r="Z60" s="3043"/>
      <c r="AA60" s="3043"/>
      <c r="AB60" s="3043"/>
      <c r="AC60" s="3043"/>
      <c r="AD60" s="3044"/>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43"/>
      <c r="R61" s="3043"/>
      <c r="S61" s="3043"/>
      <c r="T61" s="3043"/>
      <c r="U61" s="3043"/>
      <c r="V61" s="3043"/>
      <c r="W61" s="3043"/>
      <c r="X61" s="3043"/>
      <c r="Y61" s="3043"/>
      <c r="Z61" s="3043"/>
      <c r="AA61" s="3043"/>
      <c r="AB61" s="3043"/>
      <c r="AC61" s="3043"/>
      <c r="AD61" s="3044"/>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43"/>
      <c r="R62" s="3043"/>
      <c r="S62" s="3043"/>
      <c r="T62" s="3043"/>
      <c r="U62" s="3043"/>
      <c r="V62" s="3043"/>
      <c r="W62" s="3043"/>
      <c r="X62" s="3043"/>
      <c r="Y62" s="3043"/>
      <c r="Z62" s="3043"/>
      <c r="AA62" s="3043"/>
      <c r="AB62" s="3043"/>
      <c r="AC62" s="3043"/>
      <c r="AD62" s="3044"/>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43"/>
      <c r="R63" s="3043"/>
      <c r="S63" s="3043"/>
      <c r="T63" s="3043"/>
      <c r="U63" s="3043"/>
      <c r="V63" s="3043"/>
      <c r="W63" s="3043"/>
      <c r="X63" s="3043"/>
      <c r="Y63" s="3043"/>
      <c r="Z63" s="3043"/>
      <c r="AA63" s="3043"/>
      <c r="AB63" s="3043"/>
      <c r="AC63" s="3043"/>
      <c r="AD63" s="3044"/>
      <c r="AE63" s="197"/>
      <c r="AP63" s="1279"/>
      <c r="AQ63" s="1279"/>
      <c r="AR63" s="1279"/>
      <c r="AS63" s="1279"/>
      <c r="AT63" s="1279"/>
      <c r="AU63" s="1279"/>
      <c r="AV63" s="1279"/>
      <c r="AW63" s="1279"/>
      <c r="AX63" s="1279"/>
      <c r="AY63" s="1279"/>
      <c r="AZ63" s="1279"/>
      <c r="BA63" s="1279"/>
      <c r="BB63" s="1279"/>
      <c r="BC63" s="1279"/>
    </row>
    <row r="64" spans="1:55" ht="15" thickBot="1">
      <c r="A64" s="197"/>
      <c r="B64" s="762"/>
      <c r="C64" s="758"/>
      <c r="D64" s="1330"/>
      <c r="E64" s="758" t="s">
        <v>255</v>
      </c>
      <c r="F64" s="1330"/>
      <c r="G64" s="758" t="s">
        <v>1</v>
      </c>
      <c r="H64" s="758"/>
      <c r="I64" s="766" t="s">
        <v>257</v>
      </c>
      <c r="J64" s="3040"/>
      <c r="K64" s="3041"/>
      <c r="L64" s="758"/>
      <c r="M64" s="3046"/>
      <c r="N64" s="3047"/>
      <c r="O64" s="758"/>
      <c r="P64" s="758"/>
      <c r="Q64" s="403"/>
      <c r="R64" s="404"/>
      <c r="S64" s="1040"/>
      <c r="T64" s="1040"/>
      <c r="U64" s="1040"/>
      <c r="V64" s="1040"/>
      <c r="W64" s="1040"/>
      <c r="X64" s="1040"/>
      <c r="Y64" s="1040"/>
      <c r="Z64" s="1040"/>
      <c r="AA64" s="1290"/>
      <c r="AB64" s="1040"/>
      <c r="AC64" s="1040"/>
      <c r="AD64" s="1291"/>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38"/>
      <c r="R65" s="3038"/>
      <c r="S65" s="3038"/>
      <c r="T65" s="3038"/>
      <c r="U65" s="3038"/>
      <c r="V65" s="3038"/>
      <c r="W65" s="3038"/>
      <c r="X65" s="3038"/>
      <c r="Y65" s="3038"/>
      <c r="Z65" s="3038"/>
      <c r="AA65" s="3038"/>
      <c r="AB65" s="3038"/>
      <c r="AC65" s="3038"/>
      <c r="AD65" s="3039"/>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38"/>
      <c r="R66" s="3038"/>
      <c r="S66" s="3038"/>
      <c r="T66" s="3038"/>
      <c r="U66" s="3038"/>
      <c r="V66" s="3038"/>
      <c r="W66" s="3038"/>
      <c r="X66" s="3038"/>
      <c r="Y66" s="3038"/>
      <c r="Z66" s="3038"/>
      <c r="AA66" s="3038"/>
      <c r="AB66" s="3038"/>
      <c r="AC66" s="3038"/>
      <c r="AD66" s="3039"/>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38"/>
      <c r="R67" s="3038"/>
      <c r="S67" s="3038"/>
      <c r="T67" s="3038"/>
      <c r="U67" s="3038"/>
      <c r="V67" s="3038"/>
      <c r="W67" s="3038"/>
      <c r="X67" s="3038"/>
      <c r="Y67" s="3038"/>
      <c r="Z67" s="3038"/>
      <c r="AA67" s="3038"/>
      <c r="AB67" s="3038"/>
      <c r="AC67" s="3038"/>
      <c r="AD67" s="3039"/>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45" t="s">
        <v>273</v>
      </c>
      <c r="K68" s="3045"/>
      <c r="L68" s="758"/>
      <c r="M68" s="758"/>
      <c r="N68" s="758"/>
      <c r="O68" s="758"/>
      <c r="P68" s="758"/>
      <c r="Q68" s="3038"/>
      <c r="R68" s="3038"/>
      <c r="S68" s="3038"/>
      <c r="T68" s="3038"/>
      <c r="U68" s="3038"/>
      <c r="V68" s="3038"/>
      <c r="W68" s="3038"/>
      <c r="X68" s="3038"/>
      <c r="Y68" s="3038"/>
      <c r="Z68" s="3038"/>
      <c r="AA68" s="3038"/>
      <c r="AB68" s="3038"/>
      <c r="AC68" s="3038"/>
      <c r="AD68" s="3039"/>
      <c r="AE68" s="197"/>
      <c r="AP68" s="1279"/>
      <c r="AQ68" s="1279"/>
      <c r="AR68" s="1279"/>
      <c r="AS68" s="1279"/>
      <c r="AT68" s="1279"/>
      <c r="AU68" s="1279"/>
      <c r="AV68" s="1279"/>
      <c r="AW68" s="1279"/>
      <c r="AX68" s="1279"/>
      <c r="AY68" s="1279"/>
      <c r="AZ68" s="1279"/>
      <c r="BA68" s="1279"/>
      <c r="BB68" s="1279"/>
      <c r="BC68" s="1279"/>
    </row>
    <row r="69" spans="1:55" ht="15" thickBot="1">
      <c r="A69" s="197"/>
      <c r="B69" s="762"/>
      <c r="C69" s="1300"/>
      <c r="D69" s="1337"/>
      <c r="E69" s="758"/>
      <c r="F69" s="1330"/>
      <c r="G69" s="1321"/>
      <c r="H69" s="1330"/>
      <c r="I69" s="766"/>
      <c r="J69" s="3040"/>
      <c r="K69" s="3041"/>
      <c r="L69" s="758"/>
      <c r="M69" s="3046"/>
      <c r="N69" s="3047"/>
      <c r="O69" s="758"/>
      <c r="P69" s="1321"/>
      <c r="Q69" s="403"/>
      <c r="R69" s="404"/>
      <c r="S69" s="1040"/>
      <c r="T69" s="1040"/>
      <c r="U69" s="1040"/>
      <c r="V69" s="1040"/>
      <c r="W69" s="1040"/>
      <c r="X69" s="1040"/>
      <c r="Y69" s="1040"/>
      <c r="Z69" s="1040"/>
      <c r="AA69" s="1290"/>
      <c r="AB69" s="1040"/>
      <c r="AC69" s="1040"/>
      <c r="AD69" s="1291"/>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38"/>
      <c r="R70" s="3038"/>
      <c r="S70" s="3038"/>
      <c r="T70" s="3038"/>
      <c r="U70" s="3038"/>
      <c r="V70" s="3038"/>
      <c r="W70" s="3038"/>
      <c r="X70" s="3038"/>
      <c r="Y70" s="3038"/>
      <c r="Z70" s="3038"/>
      <c r="AA70" s="3038"/>
      <c r="AB70" s="3038"/>
      <c r="AC70" s="3038"/>
      <c r="AD70" s="3039"/>
      <c r="AE70" s="197"/>
      <c r="AP70" s="1279"/>
      <c r="AQ70" s="1279"/>
      <c r="AR70" s="1279"/>
      <c r="AS70" s="1279"/>
      <c r="AT70" s="1279"/>
      <c r="AU70" s="1279"/>
      <c r="AV70" s="1279"/>
      <c r="AW70" s="1279"/>
      <c r="AX70" s="1279"/>
      <c r="AY70" s="1279"/>
      <c r="AZ70" s="1279"/>
      <c r="BA70" s="1279"/>
      <c r="BB70" s="1279"/>
      <c r="BC70" s="1279"/>
    </row>
    <row r="71" spans="1:55" ht="15" thickBot="1">
      <c r="A71" s="197"/>
      <c r="B71" s="2903" t="s">
        <v>467</v>
      </c>
      <c r="C71" s="2904"/>
      <c r="D71" s="2904"/>
      <c r="E71" s="2904"/>
      <c r="F71" s="2904"/>
      <c r="G71" s="2904"/>
      <c r="H71" s="2904"/>
      <c r="I71" s="2904"/>
      <c r="J71" s="2904"/>
      <c r="K71" s="2904"/>
      <c r="L71" s="2904"/>
      <c r="M71" s="2904"/>
      <c r="N71" s="2904"/>
      <c r="O71" s="2904"/>
      <c r="P71" s="3037"/>
      <c r="Q71" s="1339">
        <f>SUM(Q54,Q59,Q64,Q69)/4/100</f>
        <v>0</v>
      </c>
      <c r="R71" s="1339">
        <f>SUM(R69,R64,R59,R54)/4/100</f>
        <v>0</v>
      </c>
      <c r="S71" s="1340"/>
      <c r="T71" s="1341"/>
      <c r="U71" s="1341"/>
      <c r="V71" s="1341"/>
      <c r="W71" s="1341"/>
      <c r="X71" s="1341"/>
      <c r="Y71" s="1341"/>
      <c r="Z71" s="1341"/>
      <c r="AA71" s="1339">
        <f>SUM(AA69,AA64,AA59,AA54)/4/100</f>
        <v>0</v>
      </c>
      <c r="AB71" s="1341"/>
      <c r="AC71" s="1341"/>
      <c r="AD71" s="1342">
        <f>SUM(AD54,AD59,AD64,AD69)/4/100</f>
        <v>0</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1150</v>
      </c>
      <c r="AE72" s="197"/>
      <c r="AP72" s="1279"/>
      <c r="AQ72" s="1279"/>
      <c r="AR72" s="1279"/>
      <c r="AS72" s="1279"/>
      <c r="AT72" s="1279"/>
      <c r="AU72" s="1279"/>
      <c r="AV72" s="1279"/>
      <c r="AW72" s="1279"/>
      <c r="AX72" s="1279"/>
      <c r="AY72" s="1279"/>
      <c r="AZ72" s="1279"/>
      <c r="BA72" s="1279"/>
      <c r="BB72" s="1279"/>
      <c r="BC72" s="1279"/>
    </row>
    <row r="73" spans="1:55">
      <c r="B73" s="1279"/>
      <c r="C73" s="1279"/>
      <c r="D73" s="1279"/>
      <c r="E73" s="1279"/>
      <c r="F73" s="1279"/>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P73" s="1279"/>
      <c r="AQ73" s="1279"/>
      <c r="AR73" s="1279"/>
      <c r="AS73" s="1279"/>
      <c r="AT73" s="1279"/>
      <c r="AU73" s="1279"/>
      <c r="AV73" s="1279"/>
      <c r="AW73" s="1279"/>
      <c r="AX73" s="1279"/>
      <c r="AY73" s="1279"/>
      <c r="AZ73" s="1279"/>
      <c r="BA73" s="1279"/>
      <c r="BB73" s="1279"/>
      <c r="BC73" s="1279"/>
    </row>
    <row r="74" spans="1:55">
      <c r="B74" s="1279"/>
      <c r="C74" s="1279"/>
      <c r="D74" s="1279"/>
      <c r="E74" s="1279"/>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P74" s="1279"/>
      <c r="AQ74" s="1279"/>
      <c r="AR74" s="1279"/>
      <c r="AS74" s="1279"/>
      <c r="AT74" s="1279"/>
      <c r="AU74" s="1279"/>
      <c r="AV74" s="1279"/>
      <c r="AW74" s="1279"/>
      <c r="AX74" s="1279"/>
      <c r="AY74" s="1279"/>
      <c r="AZ74" s="1279"/>
      <c r="BA74" s="1279"/>
      <c r="BB74" s="1279"/>
      <c r="BC74" s="1279"/>
    </row>
    <row r="75" spans="1:55">
      <c r="B75" s="1279"/>
      <c r="C75" s="1279"/>
      <c r="D75" s="1279"/>
      <c r="E75" s="1279"/>
      <c r="F75" s="1279"/>
      <c r="G75" s="1279"/>
      <c r="H75" s="1279"/>
      <c r="I75" s="1279"/>
      <c r="J75" s="1279"/>
      <c r="K75" s="1279"/>
      <c r="L75" s="1279"/>
      <c r="M75" s="1279"/>
      <c r="N75" s="1279"/>
      <c r="O75" s="1279"/>
      <c r="P75" s="1279"/>
      <c r="Q75" s="1279"/>
      <c r="R75" s="1279"/>
      <c r="S75" s="1279"/>
      <c r="T75" s="1279"/>
      <c r="U75" s="1279"/>
      <c r="V75" s="1279"/>
      <c r="W75" s="1279"/>
      <c r="X75" s="1279"/>
      <c r="Y75" s="1279"/>
      <c r="Z75" s="1279"/>
      <c r="AA75" s="1279"/>
      <c r="AB75" s="1279"/>
      <c r="AC75" s="1279"/>
      <c r="AD75" s="1279"/>
      <c r="AE75" s="1279"/>
      <c r="AP75" s="1279"/>
      <c r="AQ75" s="1279"/>
      <c r="AR75" s="1279"/>
      <c r="AS75" s="1279"/>
      <c r="AT75" s="1279"/>
      <c r="AU75" s="1279"/>
      <c r="AV75" s="1279"/>
      <c r="AW75" s="1279"/>
      <c r="AX75" s="1279"/>
      <c r="AY75" s="1279"/>
      <c r="AZ75" s="1279"/>
      <c r="BA75" s="1279"/>
      <c r="BB75" s="1279"/>
      <c r="BC75" s="1279"/>
    </row>
    <row r="76" spans="1:55">
      <c r="B76" s="1279"/>
      <c r="C76" s="1279"/>
      <c r="D76" s="1279"/>
      <c r="E76" s="1279"/>
      <c r="F76" s="1279"/>
      <c r="G76" s="1279"/>
      <c r="H76" s="1279"/>
      <c r="I76" s="1279"/>
      <c r="J76" s="1279"/>
      <c r="K76" s="1279"/>
      <c r="L76" s="1279"/>
      <c r="M76" s="1279"/>
      <c r="N76" s="1279"/>
      <c r="O76" s="1279"/>
      <c r="P76" s="1279"/>
      <c r="Q76" s="1279"/>
      <c r="R76" s="1279"/>
      <c r="S76" s="1279"/>
      <c r="T76" s="1279"/>
      <c r="U76" s="1279"/>
      <c r="V76" s="1279"/>
      <c r="W76" s="1279"/>
      <c r="X76" s="1279"/>
      <c r="Y76" s="1279"/>
      <c r="Z76" s="1279"/>
      <c r="AA76" s="1279"/>
      <c r="AB76" s="1279"/>
      <c r="AC76" s="1279"/>
      <c r="AD76" s="1279"/>
      <c r="AE76" s="1279"/>
      <c r="AP76" s="1279"/>
      <c r="AQ76" s="1279"/>
      <c r="AR76" s="1279"/>
      <c r="AS76" s="1279"/>
      <c r="AT76" s="1279"/>
      <c r="AU76" s="1279"/>
      <c r="AV76" s="1279"/>
      <c r="AW76" s="1279"/>
      <c r="AX76" s="1279"/>
      <c r="AY76" s="1279"/>
      <c r="AZ76" s="1279"/>
      <c r="BA76" s="1279"/>
      <c r="BB76" s="1279"/>
      <c r="BC76" s="1279"/>
    </row>
    <row r="77" spans="1:55">
      <c r="B77" s="1279"/>
      <c r="C77" s="1279"/>
      <c r="D77" s="1279"/>
      <c r="E77" s="1279"/>
      <c r="F77" s="1279"/>
      <c r="G77" s="1279"/>
      <c r="H77" s="1279"/>
      <c r="I77" s="1279"/>
      <c r="J77" s="1279"/>
      <c r="K77" s="1279"/>
      <c r="L77" s="1279"/>
      <c r="M77" s="1279"/>
      <c r="N77" s="1279"/>
      <c r="O77" s="1279"/>
      <c r="P77" s="1279"/>
      <c r="Q77" s="1279"/>
      <c r="R77" s="1279"/>
      <c r="S77" s="1279"/>
      <c r="T77" s="1279"/>
      <c r="U77" s="1279"/>
      <c r="V77" s="1279"/>
      <c r="W77" s="1279"/>
      <c r="X77" s="1279"/>
      <c r="Y77" s="1279"/>
      <c r="Z77" s="1279"/>
      <c r="AA77" s="1279"/>
      <c r="AB77" s="1279"/>
      <c r="AC77" s="1279"/>
      <c r="AD77" s="1279"/>
      <c r="AE77" s="1279"/>
      <c r="AP77" s="1279"/>
      <c r="AQ77" s="1279"/>
      <c r="AR77" s="1279"/>
      <c r="AS77" s="1279"/>
      <c r="AT77" s="1279"/>
      <c r="AU77" s="1279"/>
      <c r="AV77" s="1279"/>
      <c r="AW77" s="1279"/>
      <c r="AX77" s="1279"/>
      <c r="AY77" s="1279"/>
      <c r="AZ77" s="1279"/>
      <c r="BA77" s="1279"/>
      <c r="BB77" s="1279"/>
      <c r="BC77" s="1279"/>
    </row>
    <row r="78" spans="1:55">
      <c r="B78" s="1279"/>
      <c r="C78" s="1279"/>
      <c r="D78" s="1279"/>
      <c r="E78" s="1279"/>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P78" s="1279"/>
      <c r="AQ78" s="1279"/>
      <c r="AR78" s="1279"/>
      <c r="AS78" s="1279"/>
      <c r="AT78" s="1279"/>
      <c r="AU78" s="1279"/>
      <c r="AV78" s="1279"/>
      <c r="AW78" s="1279"/>
      <c r="AX78" s="1279"/>
      <c r="AY78" s="1279"/>
      <c r="AZ78" s="1279"/>
      <c r="BA78" s="1279"/>
      <c r="BB78" s="1279"/>
      <c r="BC78" s="1279"/>
    </row>
    <row r="79" spans="1:55">
      <c r="B79" s="1279"/>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1279"/>
      <c r="AB79" s="1279"/>
      <c r="AC79" s="1279"/>
      <c r="AD79" s="1279"/>
      <c r="AE79" s="1279"/>
      <c r="AP79" s="1279"/>
      <c r="AQ79" s="1279"/>
      <c r="AR79" s="1279"/>
      <c r="AS79" s="1279"/>
      <c r="AT79" s="1279"/>
      <c r="AU79" s="1279"/>
      <c r="AV79" s="1279"/>
      <c r="AW79" s="1279"/>
      <c r="AX79" s="1279"/>
      <c r="AY79" s="1279"/>
      <c r="AZ79" s="1279"/>
      <c r="BA79" s="1279"/>
      <c r="BB79" s="1279"/>
      <c r="BC79" s="1279"/>
    </row>
    <row r="80" spans="1:55">
      <c r="B80" s="1279"/>
      <c r="C80" s="1279"/>
      <c r="D80" s="1279"/>
      <c r="E80" s="1279"/>
      <c r="F80" s="1279"/>
      <c r="G80" s="1279"/>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P80" s="1279"/>
      <c r="AQ80" s="1279"/>
      <c r="AR80" s="1279"/>
      <c r="AS80" s="1279"/>
      <c r="AT80" s="1279"/>
      <c r="AU80" s="1279"/>
      <c r="AV80" s="1279"/>
      <c r="AW80" s="1279"/>
      <c r="AX80" s="1279"/>
      <c r="AY80" s="1279"/>
      <c r="AZ80" s="1279"/>
      <c r="BA80" s="1279"/>
      <c r="BB80" s="1279"/>
      <c r="BC80" s="1279"/>
    </row>
    <row r="81" spans="2:55">
      <c r="B81" s="1279"/>
      <c r="C81" s="1279"/>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P81" s="1279"/>
      <c r="AQ81" s="1279"/>
      <c r="AR81" s="1279"/>
      <c r="AS81" s="1279"/>
      <c r="AT81" s="1279"/>
      <c r="AU81" s="1279"/>
      <c r="AV81" s="1279"/>
      <c r="AW81" s="1279"/>
      <c r="AX81" s="1279"/>
      <c r="AY81" s="1279"/>
      <c r="AZ81" s="1279"/>
      <c r="BA81" s="1279"/>
      <c r="BB81" s="1279"/>
      <c r="BC81" s="1279"/>
    </row>
    <row r="82" spans="2:55">
      <c r="B82" s="1279"/>
      <c r="C82" s="1279"/>
      <c r="D82" s="1279"/>
      <c r="E82" s="1279"/>
      <c r="F82" s="1279"/>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P82" s="1279"/>
      <c r="AQ82" s="1279"/>
      <c r="AR82" s="1279"/>
      <c r="AS82" s="1279"/>
      <c r="AT82" s="1279"/>
      <c r="AU82" s="1279"/>
      <c r="AV82" s="1279"/>
      <c r="AW82" s="1279"/>
      <c r="AX82" s="1279"/>
      <c r="AY82" s="1279"/>
      <c r="AZ82" s="1279"/>
      <c r="BA82" s="1279"/>
      <c r="BB82" s="1279"/>
      <c r="BC82" s="1279"/>
    </row>
    <row r="83" spans="2:55">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P83" s="1279"/>
      <c r="AQ83" s="1279"/>
      <c r="AR83" s="1279"/>
      <c r="AS83" s="1279"/>
      <c r="AT83" s="1279"/>
      <c r="AU83" s="1279"/>
      <c r="AV83" s="1279"/>
      <c r="AW83" s="1279"/>
      <c r="AX83" s="1279"/>
      <c r="AY83" s="1279"/>
      <c r="AZ83" s="1279"/>
      <c r="BA83" s="1279"/>
      <c r="BB83" s="1279"/>
      <c r="BC83" s="1279"/>
    </row>
    <row r="84" spans="2:55">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P84" s="1279"/>
      <c r="AQ84" s="1279"/>
      <c r="AR84" s="1279"/>
      <c r="AS84" s="1279"/>
      <c r="AT84" s="1279"/>
      <c r="AU84" s="1279"/>
      <c r="AV84" s="1279"/>
      <c r="AW84" s="1279"/>
      <c r="AX84" s="1279"/>
      <c r="AY84" s="1279"/>
      <c r="AZ84" s="1279"/>
      <c r="BA84" s="1279"/>
      <c r="BB84" s="1279"/>
      <c r="BC84" s="1279"/>
    </row>
    <row r="85" spans="2:55">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P85" s="1279"/>
      <c r="AQ85" s="1279"/>
      <c r="AR85" s="1279"/>
      <c r="AS85" s="1279"/>
      <c r="AT85" s="1279"/>
      <c r="AU85" s="1279"/>
      <c r="AV85" s="1279"/>
      <c r="AW85" s="1279"/>
      <c r="AX85" s="1279"/>
      <c r="AY85" s="1279"/>
      <c r="AZ85" s="1279"/>
      <c r="BA85" s="1279"/>
      <c r="BB85" s="1279"/>
      <c r="BC85" s="1279"/>
    </row>
    <row r="86" spans="2:55">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P86" s="1279"/>
      <c r="AQ86" s="1279"/>
      <c r="AR86" s="1279"/>
      <c r="AS86" s="1279"/>
      <c r="AT86" s="1279"/>
      <c r="AU86" s="1279"/>
      <c r="AV86" s="1279"/>
      <c r="AW86" s="1279"/>
      <c r="AX86" s="1279"/>
      <c r="AY86" s="1279"/>
      <c r="AZ86" s="1279"/>
      <c r="BA86" s="1279"/>
      <c r="BB86" s="1279"/>
      <c r="BC86" s="1279"/>
    </row>
    <row r="87" spans="2:55">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22" workbookViewId="0">
      <selection activeCell="AC40" sqref="AC40"/>
    </sheetView>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 style="1280" bestFit="1" customWidth="1"/>
    <col min="18" max="18" width="3.7109375" style="1280" customWidth="1"/>
    <col min="19" max="23" width="3.42578125" style="1280" customWidth="1"/>
    <col min="24" max="24" width="4.140625" style="1280" customWidth="1"/>
    <col min="25" max="25" width="4.42578125" style="1280" customWidth="1"/>
    <col min="26" max="26" width="4.5703125" style="1280" customWidth="1"/>
    <col min="27" max="27" width="3.7109375" style="1280" customWidth="1"/>
    <col min="28" max="29" width="3.42578125" style="1280" customWidth="1"/>
    <col min="30" max="30" width="3.7109375" style="1280"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80" t="s">
        <v>243</v>
      </c>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2"/>
      <c r="AE2" s="197"/>
      <c r="AP2" s="1279"/>
      <c r="AQ2" s="1279"/>
      <c r="AR2" s="1279"/>
      <c r="AS2" s="1279"/>
      <c r="AT2" s="1279"/>
      <c r="AU2" s="1279"/>
      <c r="AV2" s="1279"/>
      <c r="AW2" s="1279"/>
      <c r="AX2" s="1279"/>
      <c r="AY2" s="1279"/>
      <c r="AZ2" s="1279"/>
      <c r="BA2" s="1279"/>
      <c r="BB2" s="1279"/>
      <c r="BC2" s="1279"/>
    </row>
    <row r="3" spans="1:55" ht="12.75" customHeight="1">
      <c r="A3" s="1041"/>
      <c r="B3" s="3083" t="s">
        <v>66</v>
      </c>
      <c r="C3" s="3084"/>
      <c r="D3" s="3084"/>
      <c r="E3" s="3084"/>
      <c r="F3" s="3084"/>
      <c r="G3" s="3084"/>
      <c r="H3" s="3084"/>
      <c r="I3" s="3085" t="s">
        <v>705</v>
      </c>
      <c r="J3" s="3085"/>
      <c r="K3" s="3085"/>
      <c r="L3" s="3085"/>
      <c r="M3" s="3085"/>
      <c r="N3" s="3085"/>
      <c r="O3" s="3085"/>
      <c r="P3" s="3085"/>
      <c r="Q3" s="3085"/>
      <c r="R3" s="3085"/>
      <c r="S3" s="3060" t="s">
        <v>67</v>
      </c>
      <c r="T3" s="3060"/>
      <c r="U3" s="3060"/>
      <c r="V3" s="3060"/>
      <c r="W3" s="3060"/>
      <c r="X3" s="3060"/>
      <c r="Y3" s="3060"/>
      <c r="Z3" s="3060"/>
      <c r="AA3" s="3060"/>
      <c r="AB3" s="3060"/>
      <c r="AC3" s="3060"/>
      <c r="AD3" s="3061"/>
      <c r="AE3" s="197"/>
      <c r="AP3" s="1279"/>
      <c r="AQ3" s="1279"/>
      <c r="AR3" s="1279"/>
      <c r="AS3" s="1279"/>
      <c r="AT3" s="1279"/>
      <c r="AU3" s="1279"/>
      <c r="AV3" s="1279"/>
      <c r="AW3" s="1279"/>
      <c r="AX3" s="1279"/>
      <c r="AY3" s="1279"/>
      <c r="AZ3" s="1279"/>
      <c r="BA3" s="1279"/>
      <c r="BB3" s="1279"/>
      <c r="BC3" s="1279"/>
    </row>
    <row r="4" spans="1:55" ht="15.75" customHeight="1">
      <c r="A4" s="1041"/>
      <c r="B4" s="3062" t="s">
        <v>162</v>
      </c>
      <c r="C4" s="3063"/>
      <c r="D4" s="3063"/>
      <c r="E4" s="3063"/>
      <c r="F4" s="3063"/>
      <c r="G4" s="3063"/>
      <c r="H4" s="3063"/>
      <c r="I4" s="3064" t="s">
        <v>119</v>
      </c>
      <c r="J4" s="3064"/>
      <c r="K4" s="3064"/>
      <c r="L4" s="3064"/>
      <c r="M4" s="3064"/>
      <c r="N4" s="3064"/>
      <c r="O4" s="3064"/>
      <c r="P4" s="3064"/>
      <c r="Q4" s="3064"/>
      <c r="R4" s="3064"/>
      <c r="S4" s="3088" t="s">
        <v>735</v>
      </c>
      <c r="T4" s="3088"/>
      <c r="U4" s="3088"/>
      <c r="V4" s="3088"/>
      <c r="W4" s="3088"/>
      <c r="X4" s="3088"/>
      <c r="Y4" s="3088"/>
      <c r="Z4" s="3088"/>
      <c r="AA4" s="3088"/>
      <c r="AB4" s="3086" t="s">
        <v>69</v>
      </c>
      <c r="AC4" s="3086"/>
      <c r="AD4" s="3087"/>
      <c r="AE4" s="197"/>
      <c r="AP4" s="1279"/>
      <c r="AQ4" s="1279"/>
      <c r="AR4" s="1279"/>
      <c r="AS4" s="1279"/>
      <c r="AT4" s="1279"/>
      <c r="AU4" s="1279"/>
      <c r="AV4" s="1279"/>
      <c r="AW4" s="1279"/>
      <c r="AX4" s="1279"/>
      <c r="AY4" s="1279"/>
      <c r="AZ4" s="1279"/>
      <c r="BA4" s="1279"/>
      <c r="BB4" s="1279"/>
      <c r="BC4" s="1279"/>
    </row>
    <row r="5" spans="1:55" ht="19.5" customHeight="1">
      <c r="A5" s="1041"/>
      <c r="B5" s="3062"/>
      <c r="C5" s="3063"/>
      <c r="D5" s="3063"/>
      <c r="E5" s="3063"/>
      <c r="F5" s="3063"/>
      <c r="G5" s="3063"/>
      <c r="H5" s="3063"/>
      <c r="I5" s="3093"/>
      <c r="J5" s="3093"/>
      <c r="K5" s="3093"/>
      <c r="L5" s="3093"/>
      <c r="M5" s="3093"/>
      <c r="N5" s="3093"/>
      <c r="O5" s="3093"/>
      <c r="P5" s="3093"/>
      <c r="Q5" s="3095" t="s">
        <v>73</v>
      </c>
      <c r="R5" s="3076" t="s">
        <v>73</v>
      </c>
      <c r="S5" s="3069" t="s">
        <v>70</v>
      </c>
      <c r="T5" s="3078" t="s">
        <v>108</v>
      </c>
      <c r="U5" s="3078"/>
      <c r="V5" s="3078"/>
      <c r="W5" s="3078"/>
      <c r="X5" s="3079" t="s">
        <v>72</v>
      </c>
      <c r="Y5" s="3079"/>
      <c r="Z5" s="3079"/>
      <c r="AA5" s="3068" t="s">
        <v>73</v>
      </c>
      <c r="AB5" s="3069" t="s">
        <v>70</v>
      </c>
      <c r="AC5" s="3070" t="s">
        <v>74</v>
      </c>
      <c r="AD5" s="3071"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2" t="s">
        <v>1134</v>
      </c>
      <c r="C6" s="3073"/>
      <c r="D6" s="3073"/>
      <c r="E6" s="3073"/>
      <c r="F6" s="3073"/>
      <c r="G6" s="3073"/>
      <c r="H6" s="3073"/>
      <c r="I6" s="3094"/>
      <c r="J6" s="3094"/>
      <c r="K6" s="3094"/>
      <c r="L6" s="3094"/>
      <c r="M6" s="3094"/>
      <c r="N6" s="3094"/>
      <c r="O6" s="3094"/>
      <c r="P6" s="3094"/>
      <c r="Q6" s="3096"/>
      <c r="R6" s="3077"/>
      <c r="S6" s="3069"/>
      <c r="T6" s="3055" t="s">
        <v>75</v>
      </c>
      <c r="U6" s="3055"/>
      <c r="V6" s="3055"/>
      <c r="W6" s="3055"/>
      <c r="X6" s="1281" t="s">
        <v>364</v>
      </c>
      <c r="Y6" s="1281" t="s">
        <v>77</v>
      </c>
      <c r="Z6" s="1281" t="s">
        <v>78</v>
      </c>
      <c r="AA6" s="3068"/>
      <c r="AB6" s="3069"/>
      <c r="AC6" s="3070"/>
      <c r="AD6" s="3071"/>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89" t="s">
        <v>37</v>
      </c>
      <c r="C7" s="3090"/>
      <c r="D7" s="3090"/>
      <c r="E7" s="3090"/>
      <c r="F7" s="3090"/>
      <c r="G7" s="3090"/>
      <c r="H7" s="3090"/>
      <c r="I7" s="3091"/>
      <c r="J7" s="3092"/>
      <c r="K7" s="3092"/>
      <c r="L7" s="3092"/>
      <c r="M7" s="3092"/>
      <c r="N7" s="3092"/>
      <c r="O7" s="3092"/>
      <c r="P7" s="3092"/>
      <c r="Q7" s="3097"/>
      <c r="R7" s="3077"/>
      <c r="S7" s="3069"/>
      <c r="T7" s="1284">
        <v>1</v>
      </c>
      <c r="U7" s="1284">
        <v>3</v>
      </c>
      <c r="V7" s="1284">
        <v>5</v>
      </c>
      <c r="W7" s="1284" t="s">
        <v>79</v>
      </c>
      <c r="X7" s="1036" t="s">
        <v>80</v>
      </c>
      <c r="Y7" s="1036" t="s">
        <v>80</v>
      </c>
      <c r="Z7" s="1036" t="s">
        <v>80</v>
      </c>
      <c r="AA7" s="3068"/>
      <c r="AB7" s="3069"/>
      <c r="AC7" s="3070"/>
      <c r="AD7" s="3071"/>
      <c r="AE7" s="197"/>
      <c r="AP7" s="1279"/>
      <c r="AQ7" s="1279"/>
      <c r="AR7" s="1279"/>
      <c r="AS7" s="1279"/>
      <c r="AT7" s="1279"/>
      <c r="AU7" s="1279"/>
      <c r="AV7" s="1279"/>
      <c r="AW7" s="1279"/>
      <c r="AX7" s="1279"/>
      <c r="AY7" s="1279"/>
      <c r="AZ7" s="1279"/>
      <c r="BA7" s="1279"/>
      <c r="BB7" s="1279"/>
      <c r="BC7" s="1279"/>
    </row>
    <row r="8" spans="1:55" ht="13.5" customHeight="1">
      <c r="A8" s="1041"/>
      <c r="B8" s="3053" t="s">
        <v>208</v>
      </c>
      <c r="C8" s="3054"/>
      <c r="D8" s="3054"/>
      <c r="E8" s="3054"/>
      <c r="F8" s="3054"/>
      <c r="G8" s="3054"/>
      <c r="H8" s="3054"/>
      <c r="I8" s="3054"/>
      <c r="J8" s="3054"/>
      <c r="K8" s="3054"/>
      <c r="L8" s="3054"/>
      <c r="M8" s="3054"/>
      <c r="N8" s="3054"/>
      <c r="O8" s="3054"/>
      <c r="P8" s="3054"/>
      <c r="Q8" s="1285" t="s">
        <v>302</v>
      </c>
      <c r="R8" s="1285" t="s">
        <v>302</v>
      </c>
      <c r="S8" s="2619" t="s">
        <v>660</v>
      </c>
      <c r="T8" s="2619"/>
      <c r="U8" s="2619"/>
      <c r="V8" s="2619"/>
      <c r="W8" s="2619"/>
      <c r="X8" s="2619"/>
      <c r="Y8" s="2619"/>
      <c r="Z8" s="2619"/>
      <c r="AA8" s="1037" t="s">
        <v>302</v>
      </c>
      <c r="AB8" s="2619" t="s">
        <v>661</v>
      </c>
      <c r="AC8" s="2619"/>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c r="R9" s="404"/>
      <c r="S9" s="1040"/>
      <c r="T9" s="1040"/>
      <c r="U9" s="1040"/>
      <c r="V9" s="1040"/>
      <c r="W9" s="1040"/>
      <c r="X9" s="1040"/>
      <c r="Y9" s="1040"/>
      <c r="Z9" s="1040"/>
      <c r="AA9" s="1290"/>
      <c r="AB9" s="1040"/>
      <c r="AC9" s="1040"/>
      <c r="AD9" s="1291"/>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19"/>
      <c r="R10" s="2619"/>
      <c r="S10" s="2619"/>
      <c r="T10" s="2619"/>
      <c r="U10" s="2619"/>
      <c r="V10" s="2619"/>
      <c r="W10" s="2619"/>
      <c r="X10" s="2619"/>
      <c r="Y10" s="2619"/>
      <c r="Z10" s="2619"/>
      <c r="AA10" s="2619"/>
      <c r="AB10" s="2619"/>
      <c r="AC10" s="2619"/>
      <c r="AD10" s="2757"/>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c r="R11" s="404"/>
      <c r="S11" s="1040"/>
      <c r="T11" s="1040"/>
      <c r="U11" s="1040"/>
      <c r="V11" s="1040"/>
      <c r="W11" s="1040"/>
      <c r="X11" s="1040"/>
      <c r="Y11" s="1040"/>
      <c r="Z11" s="1040"/>
      <c r="AA11" s="1290"/>
      <c r="AB11" s="1040"/>
      <c r="AC11" s="1040"/>
      <c r="AD11" s="1291"/>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c r="R12" s="404"/>
      <c r="S12" s="1040"/>
      <c r="T12" s="1040"/>
      <c r="U12" s="1040"/>
      <c r="V12" s="1040"/>
      <c r="W12" s="1040"/>
      <c r="X12" s="1040"/>
      <c r="Y12" s="1040"/>
      <c r="Z12" s="1040"/>
      <c r="AA12" s="1290"/>
      <c r="AB12" s="1040"/>
      <c r="AC12" s="1040"/>
      <c r="AD12" s="1291"/>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c r="R13" s="404"/>
      <c r="S13" s="1040"/>
      <c r="T13" s="1040"/>
      <c r="U13" s="1040"/>
      <c r="V13" s="1040"/>
      <c r="W13" s="1040"/>
      <c r="X13" s="1040"/>
      <c r="Y13" s="1040"/>
      <c r="Z13" s="1040"/>
      <c r="AA13" s="1290"/>
      <c r="AB13" s="1040"/>
      <c r="AC13" s="1040"/>
      <c r="AD13" s="1291"/>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c r="R14" s="404"/>
      <c r="S14" s="1040"/>
      <c r="T14" s="1040"/>
      <c r="U14" s="1040"/>
      <c r="V14" s="1040"/>
      <c r="W14" s="1040"/>
      <c r="X14" s="1040"/>
      <c r="Y14" s="1040"/>
      <c r="Z14" s="1040"/>
      <c r="AA14" s="1290"/>
      <c r="AB14" s="1040"/>
      <c r="AC14" s="1040"/>
      <c r="AD14" s="1291"/>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c r="R15" s="404"/>
      <c r="S15" s="1040"/>
      <c r="T15" s="1040"/>
      <c r="U15" s="1040"/>
      <c r="V15" s="1040"/>
      <c r="W15" s="1040"/>
      <c r="X15" s="1040"/>
      <c r="Y15" s="1040"/>
      <c r="Z15" s="1040"/>
      <c r="AA15" s="1290"/>
      <c r="AB15" s="1040"/>
      <c r="AC15" s="1040"/>
      <c r="AD15" s="1291"/>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c r="R16" s="404"/>
      <c r="S16" s="1040"/>
      <c r="T16" s="1040"/>
      <c r="U16" s="1040"/>
      <c r="V16" s="1040"/>
      <c r="W16" s="1040"/>
      <c r="X16" s="1040"/>
      <c r="Y16" s="1040"/>
      <c r="Z16" s="1040"/>
      <c r="AA16" s="1290"/>
      <c r="AB16" s="1040"/>
      <c r="AC16" s="1040"/>
      <c r="AD16" s="1291"/>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c r="R17" s="404"/>
      <c r="S17" s="1040"/>
      <c r="T17" s="1040"/>
      <c r="U17" s="1040"/>
      <c r="V17" s="1040"/>
      <c r="W17" s="1040"/>
      <c r="X17" s="1040"/>
      <c r="Y17" s="1040"/>
      <c r="Z17" s="1040"/>
      <c r="AA17" s="1290"/>
      <c r="AB17" s="1040"/>
      <c r="AC17" s="1040"/>
      <c r="AD17" s="1291"/>
      <c r="AE17" s="197"/>
      <c r="AP17" s="1279"/>
      <c r="AQ17" s="1279"/>
      <c r="AR17" s="1279"/>
      <c r="AS17" s="1279"/>
      <c r="AT17" s="1279"/>
      <c r="AU17" s="1279"/>
      <c r="AV17" s="1279"/>
      <c r="AW17" s="1279"/>
      <c r="AX17" s="1279"/>
      <c r="AY17" s="1279"/>
      <c r="AZ17" s="1279"/>
      <c r="BA17" s="1279"/>
      <c r="BB17" s="1279"/>
      <c r="BC17" s="1279"/>
    </row>
    <row r="18" spans="1:55">
      <c r="A18" s="1041"/>
      <c r="B18" s="1303"/>
      <c r="C18" s="208"/>
      <c r="D18" s="3101" t="s">
        <v>41</v>
      </c>
      <c r="E18" s="1305" t="s">
        <v>266</v>
      </c>
      <c r="F18" s="208"/>
      <c r="G18" s="208"/>
      <c r="H18" s="208"/>
      <c r="I18" s="208"/>
      <c r="J18" s="208"/>
      <c r="K18" s="208"/>
      <c r="L18" s="208"/>
      <c r="M18" s="208"/>
      <c r="N18" s="1304"/>
      <c r="O18" s="208"/>
      <c r="P18" s="208"/>
      <c r="Q18" s="403"/>
      <c r="R18" s="404"/>
      <c r="S18" s="1040"/>
      <c r="T18" s="1040"/>
      <c r="U18" s="1040"/>
      <c r="V18" s="1040"/>
      <c r="W18" s="1040"/>
      <c r="X18" s="1040"/>
      <c r="Y18" s="1040"/>
      <c r="Z18" s="1040"/>
      <c r="AA18" s="1290"/>
      <c r="AB18" s="1040"/>
      <c r="AC18" s="1040"/>
      <c r="AD18" s="1291"/>
      <c r="AE18" s="197"/>
      <c r="AP18" s="1279"/>
      <c r="AQ18" s="1279"/>
      <c r="AR18" s="1279"/>
      <c r="AS18" s="1279"/>
      <c r="AT18" s="1279"/>
      <c r="AU18" s="1279"/>
      <c r="AV18" s="1279"/>
      <c r="AW18" s="1279"/>
      <c r="AX18" s="1279"/>
      <c r="AY18" s="1279"/>
      <c r="AZ18" s="1279"/>
      <c r="BA18" s="1279"/>
      <c r="BB18" s="1279"/>
      <c r="BC18" s="1279"/>
    </row>
    <row r="19" spans="1:55">
      <c r="A19" s="1041"/>
      <c r="B19" s="1306"/>
      <c r="C19" s="208"/>
      <c r="D19" s="3101"/>
      <c r="E19" s="1304" t="s">
        <v>267</v>
      </c>
      <c r="F19" s="208"/>
      <c r="G19" s="208"/>
      <c r="H19" s="208"/>
      <c r="I19" s="208"/>
      <c r="J19" s="208"/>
      <c r="K19" s="208"/>
      <c r="L19" s="208"/>
      <c r="M19" s="208"/>
      <c r="N19" s="1304"/>
      <c r="O19" s="208"/>
      <c r="P19" s="208"/>
      <c r="Q19" s="403"/>
      <c r="R19" s="404"/>
      <c r="S19" s="1040"/>
      <c r="T19" s="1040"/>
      <c r="U19" s="1040"/>
      <c r="V19" s="1040"/>
      <c r="W19" s="1040"/>
      <c r="X19" s="1040"/>
      <c r="Y19" s="1040"/>
      <c r="Z19" s="1040"/>
      <c r="AA19" s="1290"/>
      <c r="AB19" s="1040"/>
      <c r="AC19" s="1040"/>
      <c r="AD19" s="1291"/>
      <c r="AE19" s="197"/>
      <c r="AP19" s="1279"/>
      <c r="AQ19" s="1279"/>
      <c r="AR19" s="1279"/>
      <c r="AS19" s="1279"/>
      <c r="AT19" s="1279"/>
      <c r="AU19" s="1279"/>
      <c r="AV19" s="1279"/>
      <c r="AW19" s="1279"/>
      <c r="AX19" s="1279"/>
      <c r="AY19" s="1279"/>
      <c r="AZ19" s="1279"/>
      <c r="BA19" s="1279"/>
      <c r="BB19" s="1279"/>
      <c r="BC19" s="1279"/>
    </row>
    <row r="20" spans="1:55">
      <c r="A20" s="1041"/>
      <c r="B20" s="1306"/>
      <c r="C20" s="208"/>
      <c r="D20" s="3101"/>
      <c r="E20" s="1304" t="s">
        <v>268</v>
      </c>
      <c r="F20" s="208"/>
      <c r="G20" s="208"/>
      <c r="H20" s="208"/>
      <c r="I20" s="208"/>
      <c r="J20" s="208"/>
      <c r="K20" s="208"/>
      <c r="L20" s="208"/>
      <c r="M20" s="208"/>
      <c r="N20" s="1304"/>
      <c r="O20" s="208"/>
      <c r="P20" s="208"/>
      <c r="Q20" s="403"/>
      <c r="R20" s="404"/>
      <c r="S20" s="1040"/>
      <c r="T20" s="1040"/>
      <c r="U20" s="1040"/>
      <c r="V20" s="1040"/>
      <c r="W20" s="1040"/>
      <c r="X20" s="1040"/>
      <c r="Y20" s="1040"/>
      <c r="Z20" s="1040"/>
      <c r="AA20" s="1290"/>
      <c r="AB20" s="1040"/>
      <c r="AC20" s="1040"/>
      <c r="AD20" s="1291"/>
      <c r="AE20" s="197"/>
      <c r="AP20" s="1279"/>
      <c r="AQ20" s="1279"/>
      <c r="AR20" s="1279"/>
      <c r="AS20" s="1279"/>
      <c r="AT20" s="1279"/>
      <c r="AU20" s="1279"/>
      <c r="AV20" s="1279"/>
      <c r="AW20" s="1279"/>
      <c r="AX20" s="1279"/>
      <c r="AY20" s="1279"/>
      <c r="AZ20" s="1279"/>
      <c r="BA20" s="1279"/>
      <c r="BB20" s="1279"/>
      <c r="BC20" s="1279"/>
    </row>
    <row r="21" spans="1:55">
      <c r="A21" s="1041"/>
      <c r="B21" s="1306"/>
      <c r="C21" s="208"/>
      <c r="D21" s="3101"/>
      <c r="E21" s="1304" t="s">
        <v>269</v>
      </c>
      <c r="F21" s="208"/>
      <c r="G21" s="208"/>
      <c r="H21" s="208"/>
      <c r="I21" s="208"/>
      <c r="J21" s="208"/>
      <c r="K21" s="208"/>
      <c r="L21" s="208"/>
      <c r="M21" s="208"/>
      <c r="N21" s="1304"/>
      <c r="O21" s="208"/>
      <c r="P21" s="208"/>
      <c r="Q21" s="403"/>
      <c r="R21" s="404"/>
      <c r="S21" s="1040"/>
      <c r="T21" s="1040"/>
      <c r="U21" s="1040"/>
      <c r="V21" s="1040"/>
      <c r="W21" s="1040"/>
      <c r="X21" s="1040"/>
      <c r="Y21" s="1040"/>
      <c r="Z21" s="1040"/>
      <c r="AA21" s="1290"/>
      <c r="AB21" s="1040"/>
      <c r="AC21" s="1040"/>
      <c r="AD21" s="1291"/>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c r="R22" s="404"/>
      <c r="S22" s="1040"/>
      <c r="T22" s="1040"/>
      <c r="U22" s="1040"/>
      <c r="V22" s="1040"/>
      <c r="W22" s="1040"/>
      <c r="X22" s="1040"/>
      <c r="Y22" s="1040"/>
      <c r="Z22" s="1040"/>
      <c r="AA22" s="1290"/>
      <c r="AB22" s="1040"/>
      <c r="AC22" s="1040"/>
      <c r="AD22" s="1291"/>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c r="R23" s="404"/>
      <c r="S23" s="1040"/>
      <c r="T23" s="1040"/>
      <c r="U23" s="1040"/>
      <c r="V23" s="1040"/>
      <c r="W23" s="1040"/>
      <c r="X23" s="1040"/>
      <c r="Y23" s="1040"/>
      <c r="Z23" s="1040"/>
      <c r="AA23" s="1290"/>
      <c r="AB23" s="1040"/>
      <c r="AC23" s="1040"/>
      <c r="AD23" s="1291"/>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c r="R24" s="404"/>
      <c r="S24" s="1040"/>
      <c r="T24" s="1040"/>
      <c r="U24" s="1040"/>
      <c r="V24" s="1040"/>
      <c r="W24" s="1040"/>
      <c r="X24" s="1040"/>
      <c r="Y24" s="1040"/>
      <c r="Z24" s="1040"/>
      <c r="AA24" s="1290"/>
      <c r="AB24" s="1040"/>
      <c r="AC24" s="1040"/>
      <c r="AD24" s="1291"/>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c r="R25" s="404"/>
      <c r="S25" s="1040"/>
      <c r="T25" s="1040"/>
      <c r="U25" s="1040"/>
      <c r="V25" s="1040"/>
      <c r="W25" s="1040"/>
      <c r="X25" s="1040"/>
      <c r="Y25" s="1040"/>
      <c r="Z25" s="1040"/>
      <c r="AA25" s="1290"/>
      <c r="AB25" s="1040"/>
      <c r="AC25" s="1040"/>
      <c r="AD25" s="1291"/>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c r="R26" s="404"/>
      <c r="S26" s="1040"/>
      <c r="T26" s="1040"/>
      <c r="U26" s="1040"/>
      <c r="V26" s="1040"/>
      <c r="W26" s="1040"/>
      <c r="X26" s="1040"/>
      <c r="Y26" s="1040"/>
      <c r="Z26" s="1040"/>
      <c r="AA26" s="1290"/>
      <c r="AB26" s="1040"/>
      <c r="AC26" s="1040"/>
      <c r="AD26" s="1291"/>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c r="R27" s="404"/>
      <c r="S27" s="1040"/>
      <c r="T27" s="1040"/>
      <c r="U27" s="1040"/>
      <c r="V27" s="1040"/>
      <c r="W27" s="1040"/>
      <c r="X27" s="1040"/>
      <c r="Y27" s="1040"/>
      <c r="Z27" s="1040"/>
      <c r="AA27" s="1290"/>
      <c r="AB27" s="1040"/>
      <c r="AC27" s="1040"/>
      <c r="AD27" s="1291"/>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c r="R28" s="404"/>
      <c r="S28" s="1040"/>
      <c r="T28" s="1040"/>
      <c r="U28" s="1040"/>
      <c r="V28" s="1040"/>
      <c r="W28" s="1040"/>
      <c r="X28" s="1040"/>
      <c r="Y28" s="1040"/>
      <c r="Z28" s="1040"/>
      <c r="AA28" s="1290"/>
      <c r="AB28" s="1040"/>
      <c r="AC28" s="1040"/>
      <c r="AD28" s="1291"/>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c r="R29" s="404"/>
      <c r="S29" s="1040"/>
      <c r="T29" s="1040"/>
      <c r="U29" s="1040"/>
      <c r="V29" s="1040"/>
      <c r="W29" s="1040"/>
      <c r="X29" s="1040"/>
      <c r="Y29" s="1040"/>
      <c r="Z29" s="1040"/>
      <c r="AA29" s="1290"/>
      <c r="AB29" s="1040"/>
      <c r="AC29" s="1040"/>
      <c r="AD29" s="1291"/>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c r="R30" s="404"/>
      <c r="S30" s="1040"/>
      <c r="T30" s="1040"/>
      <c r="U30" s="1040"/>
      <c r="V30" s="1040"/>
      <c r="W30" s="1040"/>
      <c r="X30" s="1040"/>
      <c r="Y30" s="1040"/>
      <c r="Z30" s="1040"/>
      <c r="AA30" s="1290"/>
      <c r="AB30" s="1040"/>
      <c r="AC30" s="1040"/>
      <c r="AD30" s="1291"/>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c r="R31" s="404"/>
      <c r="S31" s="1040"/>
      <c r="T31" s="1040"/>
      <c r="U31" s="1040"/>
      <c r="V31" s="1040"/>
      <c r="W31" s="1040"/>
      <c r="X31" s="1040"/>
      <c r="Y31" s="1040"/>
      <c r="Z31" s="1040"/>
      <c r="AA31" s="1290"/>
      <c r="AB31" s="1040"/>
      <c r="AC31" s="1040"/>
      <c r="AD31" s="1291"/>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c r="R32" s="404"/>
      <c r="S32" s="1040"/>
      <c r="T32" s="1040"/>
      <c r="U32" s="1040"/>
      <c r="V32" s="1040"/>
      <c r="W32" s="1040"/>
      <c r="X32" s="1040"/>
      <c r="Y32" s="1040"/>
      <c r="Z32" s="1040"/>
      <c r="AA32" s="1290"/>
      <c r="AB32" s="1040"/>
      <c r="AC32" s="1040"/>
      <c r="AD32" s="1291"/>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c r="R33" s="404"/>
      <c r="S33" s="1040"/>
      <c r="T33" s="1040"/>
      <c r="U33" s="1040"/>
      <c r="V33" s="1040"/>
      <c r="W33" s="1040"/>
      <c r="X33" s="1040"/>
      <c r="Y33" s="1040"/>
      <c r="Z33" s="1040"/>
      <c r="AA33" s="1290"/>
      <c r="AB33" s="1040"/>
      <c r="AC33" s="1040"/>
      <c r="AD33" s="1291"/>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03"/>
      <c r="I34" s="2003"/>
      <c r="J34" s="208"/>
      <c r="K34" s="1314"/>
      <c r="L34" s="208"/>
      <c r="M34" s="208"/>
      <c r="N34" s="208"/>
      <c r="O34" s="208"/>
      <c r="P34" s="186"/>
      <c r="Q34" s="403"/>
      <c r="R34" s="404"/>
      <c r="S34" s="1040"/>
      <c r="T34" s="1040"/>
      <c r="U34" s="1040"/>
      <c r="V34" s="1040"/>
      <c r="W34" s="1040"/>
      <c r="X34" s="1040"/>
      <c r="Y34" s="1040"/>
      <c r="Z34" s="1040"/>
      <c r="AA34" s="1290"/>
      <c r="AB34" s="1040"/>
      <c r="AC34" s="1040"/>
      <c r="AD34" s="1291"/>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38"/>
      <c r="R35" s="3038"/>
      <c r="S35" s="3038"/>
      <c r="T35" s="3038"/>
      <c r="U35" s="3038"/>
      <c r="V35" s="3038"/>
      <c r="W35" s="3038"/>
      <c r="X35" s="3038"/>
      <c r="Y35" s="3038"/>
      <c r="Z35" s="3038"/>
      <c r="AA35" s="3038"/>
      <c r="AB35" s="3038"/>
      <c r="AC35" s="3038"/>
      <c r="AD35" s="3039"/>
      <c r="AE35" s="197"/>
      <c r="AP35" s="1279"/>
      <c r="AQ35" s="1279"/>
      <c r="AR35" s="1279"/>
      <c r="AS35" s="1279"/>
      <c r="AT35" s="1279"/>
      <c r="AU35" s="1279"/>
      <c r="AV35" s="1279"/>
      <c r="AW35" s="1279"/>
      <c r="AX35" s="1279"/>
      <c r="AY35" s="1279"/>
      <c r="AZ35" s="1279"/>
      <c r="BA35" s="1279"/>
      <c r="BB35" s="1279"/>
      <c r="BC35" s="1279"/>
    </row>
    <row r="36" spans="1:55" ht="14.25" customHeight="1">
      <c r="A36" s="1041"/>
      <c r="B36" s="3051" t="s">
        <v>466</v>
      </c>
      <c r="C36" s="3052"/>
      <c r="D36" s="3052"/>
      <c r="E36" s="3052"/>
      <c r="F36" s="3052"/>
      <c r="G36" s="3052"/>
      <c r="H36" s="3052"/>
      <c r="I36" s="3052"/>
      <c r="J36" s="3052"/>
      <c r="K36" s="3052"/>
      <c r="L36" s="3052"/>
      <c r="M36" s="3052"/>
      <c r="N36" s="3052"/>
      <c r="O36" s="3052"/>
      <c r="P36" s="3052"/>
      <c r="Q36" s="806">
        <f>SUM(Q11:Q34,Q9)/25/100</f>
        <v>0</v>
      </c>
      <c r="R36" s="806">
        <f>SUM(R11:R34,R9)/25/100</f>
        <v>0</v>
      </c>
      <c r="S36" s="1067"/>
      <c r="T36" s="1067"/>
      <c r="U36" s="1067"/>
      <c r="V36" s="1067"/>
      <c r="W36" s="1067"/>
      <c r="X36" s="1067"/>
      <c r="Y36" s="1051"/>
      <c r="Z36" s="1051"/>
      <c r="AA36" s="806">
        <f>SUM(AA11:AA34,AA9)/25/100</f>
        <v>0</v>
      </c>
      <c r="AB36" s="1051"/>
      <c r="AC36" s="1051"/>
      <c r="AD36" s="301">
        <f>SUM(AD11:AD34,AD9)/25/100</f>
        <v>0</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777" t="s">
        <v>1251</v>
      </c>
      <c r="AD39" s="1319" t="s">
        <v>1151</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98" t="s">
        <v>243</v>
      </c>
      <c r="C42" s="3099"/>
      <c r="D42" s="3099"/>
      <c r="E42" s="3099"/>
      <c r="F42" s="3099"/>
      <c r="G42" s="3099"/>
      <c r="H42" s="3099"/>
      <c r="I42" s="3099"/>
      <c r="J42" s="3099"/>
      <c r="K42" s="3099"/>
      <c r="L42" s="3099"/>
      <c r="M42" s="3099"/>
      <c r="N42" s="3099"/>
      <c r="O42" s="3099"/>
      <c r="P42" s="3099"/>
      <c r="Q42" s="3099"/>
      <c r="R42" s="3099"/>
      <c r="S42" s="3099"/>
      <c r="T42" s="3099"/>
      <c r="U42" s="3099"/>
      <c r="V42" s="3099"/>
      <c r="W42" s="3099"/>
      <c r="X42" s="3099"/>
      <c r="Y42" s="3099"/>
      <c r="Z42" s="3099"/>
      <c r="AA42" s="3099"/>
      <c r="AB42" s="3099"/>
      <c r="AC42" s="3099"/>
      <c r="AD42" s="3100"/>
      <c r="AE42" s="197"/>
      <c r="AP42" s="1279"/>
      <c r="AQ42" s="1279"/>
      <c r="AR42" s="1279"/>
      <c r="AS42" s="1279"/>
      <c r="AT42" s="1279"/>
      <c r="AU42" s="1279"/>
      <c r="AV42" s="1279"/>
      <c r="AW42" s="1279"/>
      <c r="AX42" s="1279"/>
      <c r="AY42" s="1279"/>
      <c r="AZ42" s="1279"/>
      <c r="BA42" s="1279"/>
      <c r="BB42" s="1279"/>
      <c r="BC42" s="1279"/>
    </row>
    <row r="43" spans="1:55" ht="15">
      <c r="A43" s="197"/>
      <c r="B43" s="3083" t="s">
        <v>66</v>
      </c>
      <c r="C43" s="3084"/>
      <c r="D43" s="3084"/>
      <c r="E43" s="3084"/>
      <c r="F43" s="3084"/>
      <c r="G43" s="3084"/>
      <c r="H43" s="3084"/>
      <c r="I43" s="3085" t="s">
        <v>705</v>
      </c>
      <c r="J43" s="3085"/>
      <c r="K43" s="3085"/>
      <c r="L43" s="3085"/>
      <c r="M43" s="3085"/>
      <c r="N43" s="3085"/>
      <c r="O43" s="3085"/>
      <c r="P43" s="3085"/>
      <c r="Q43" s="3085"/>
      <c r="R43" s="3085"/>
      <c r="S43" s="3060" t="s">
        <v>67</v>
      </c>
      <c r="T43" s="3060"/>
      <c r="U43" s="3060"/>
      <c r="V43" s="3060"/>
      <c r="W43" s="3060"/>
      <c r="X43" s="3060"/>
      <c r="Y43" s="3060"/>
      <c r="Z43" s="3060"/>
      <c r="AA43" s="3060"/>
      <c r="AB43" s="3060"/>
      <c r="AC43" s="3060"/>
      <c r="AD43" s="3061"/>
      <c r="AE43" s="197"/>
      <c r="AP43" s="1279"/>
      <c r="AQ43" s="1279"/>
      <c r="AR43" s="1279"/>
      <c r="AS43" s="1279"/>
      <c r="AT43" s="1279"/>
      <c r="AU43" s="1279"/>
      <c r="AV43" s="1279"/>
      <c r="AW43" s="1279"/>
      <c r="AX43" s="1279"/>
      <c r="AY43" s="1279"/>
      <c r="AZ43" s="1279"/>
      <c r="BA43" s="1279"/>
      <c r="BB43" s="1279"/>
      <c r="BC43" s="1279"/>
    </row>
    <row r="44" spans="1:55">
      <c r="A44" s="197"/>
      <c r="B44" s="3062" t="s">
        <v>162</v>
      </c>
      <c r="C44" s="3063"/>
      <c r="D44" s="3063"/>
      <c r="E44" s="3063"/>
      <c r="F44" s="3063"/>
      <c r="G44" s="3063"/>
      <c r="H44" s="3063"/>
      <c r="I44" s="3064" t="s">
        <v>119</v>
      </c>
      <c r="J44" s="3064"/>
      <c r="K44" s="3064"/>
      <c r="L44" s="3064"/>
      <c r="M44" s="3064"/>
      <c r="N44" s="3064"/>
      <c r="O44" s="3064"/>
      <c r="P44" s="3064"/>
      <c r="Q44" s="3064"/>
      <c r="R44" s="3064"/>
      <c r="S44" s="2577" t="s">
        <v>735</v>
      </c>
      <c r="T44" s="2577"/>
      <c r="U44" s="2577"/>
      <c r="V44" s="2577"/>
      <c r="W44" s="2577"/>
      <c r="X44" s="2577"/>
      <c r="Y44" s="2577"/>
      <c r="Z44" s="2577"/>
      <c r="AA44" s="2577"/>
      <c r="AB44" s="3065" t="s">
        <v>69</v>
      </c>
      <c r="AC44" s="3065"/>
      <c r="AD44" s="3066"/>
      <c r="AE44" s="197"/>
      <c r="AP44" s="1279"/>
      <c r="AQ44" s="1279"/>
      <c r="AR44" s="1279"/>
      <c r="AS44" s="1279"/>
      <c r="AT44" s="1279"/>
      <c r="AU44" s="1279"/>
      <c r="AV44" s="1279"/>
      <c r="AW44" s="1279"/>
      <c r="AX44" s="1279"/>
      <c r="AY44" s="1279"/>
      <c r="AZ44" s="1279"/>
      <c r="BA44" s="1279"/>
      <c r="BB44" s="1279"/>
      <c r="BC44" s="1279"/>
    </row>
    <row r="45" spans="1:55">
      <c r="A45" s="197"/>
      <c r="B45" s="3062"/>
      <c r="C45" s="3063"/>
      <c r="D45" s="3063"/>
      <c r="E45" s="3063"/>
      <c r="F45" s="3063"/>
      <c r="G45" s="3063"/>
      <c r="H45" s="3063"/>
      <c r="I45" s="3067"/>
      <c r="J45" s="3067"/>
      <c r="K45" s="3067"/>
      <c r="L45" s="3067"/>
      <c r="M45" s="3067"/>
      <c r="N45" s="3067"/>
      <c r="O45" s="3067"/>
      <c r="P45" s="3067"/>
      <c r="Q45" s="3074" t="s">
        <v>73</v>
      </c>
      <c r="R45" s="3076" t="s">
        <v>73</v>
      </c>
      <c r="S45" s="3069" t="s">
        <v>70</v>
      </c>
      <c r="T45" s="3078" t="s">
        <v>108</v>
      </c>
      <c r="U45" s="3078"/>
      <c r="V45" s="3078"/>
      <c r="W45" s="3078"/>
      <c r="X45" s="3079" t="s">
        <v>72</v>
      </c>
      <c r="Y45" s="3079"/>
      <c r="Z45" s="3079"/>
      <c r="AA45" s="3068" t="s">
        <v>73</v>
      </c>
      <c r="AB45" s="3069" t="s">
        <v>70</v>
      </c>
      <c r="AC45" s="3070" t="s">
        <v>74</v>
      </c>
      <c r="AD45" s="3071"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2" t="s">
        <v>1138</v>
      </c>
      <c r="C46" s="3073"/>
      <c r="D46" s="3073"/>
      <c r="E46" s="3073"/>
      <c r="F46" s="3073"/>
      <c r="G46" s="3073"/>
      <c r="H46" s="3073"/>
      <c r="I46" s="3067"/>
      <c r="J46" s="3067"/>
      <c r="K46" s="3067"/>
      <c r="L46" s="3067"/>
      <c r="M46" s="3067"/>
      <c r="N46" s="3067"/>
      <c r="O46" s="3067"/>
      <c r="P46" s="3067"/>
      <c r="Q46" s="3075"/>
      <c r="R46" s="3077"/>
      <c r="S46" s="3069"/>
      <c r="T46" s="3055" t="s">
        <v>75</v>
      </c>
      <c r="U46" s="3055"/>
      <c r="V46" s="3055"/>
      <c r="W46" s="3055"/>
      <c r="X46" s="1281" t="s">
        <v>76</v>
      </c>
      <c r="Y46" s="1281" t="s">
        <v>77</v>
      </c>
      <c r="Z46" s="1281" t="s">
        <v>78</v>
      </c>
      <c r="AA46" s="3068"/>
      <c r="AB46" s="3069"/>
      <c r="AC46" s="3070"/>
      <c r="AD46" s="3071"/>
      <c r="AE46" s="214"/>
      <c r="AP46" s="1279"/>
      <c r="AQ46" s="1279"/>
      <c r="AR46" s="1279"/>
      <c r="AS46" s="1279"/>
      <c r="AT46" s="1279"/>
      <c r="AU46" s="1279"/>
      <c r="AV46" s="1279"/>
      <c r="AW46" s="1279"/>
      <c r="AX46" s="1279"/>
      <c r="AY46" s="1279"/>
      <c r="AZ46" s="1279"/>
      <c r="BA46" s="1279"/>
      <c r="BB46" s="1279"/>
      <c r="BC46" s="1279"/>
    </row>
    <row r="47" spans="1:55">
      <c r="A47" s="197"/>
      <c r="B47" s="3056" t="s">
        <v>37</v>
      </c>
      <c r="C47" s="3057"/>
      <c r="D47" s="3057"/>
      <c r="E47" s="3057"/>
      <c r="F47" s="3057"/>
      <c r="G47" s="3057"/>
      <c r="H47" s="3057"/>
      <c r="I47" s="3067"/>
      <c r="J47" s="3067"/>
      <c r="K47" s="3067"/>
      <c r="L47" s="3067"/>
      <c r="M47" s="3067"/>
      <c r="N47" s="3067"/>
      <c r="O47" s="3067"/>
      <c r="P47" s="3067"/>
      <c r="Q47" s="3075"/>
      <c r="R47" s="3077"/>
      <c r="S47" s="3069"/>
      <c r="T47" s="1284">
        <v>1</v>
      </c>
      <c r="U47" s="1284">
        <v>3</v>
      </c>
      <c r="V47" s="1284">
        <v>5</v>
      </c>
      <c r="W47" s="1284" t="s">
        <v>79</v>
      </c>
      <c r="X47" s="1036" t="s">
        <v>80</v>
      </c>
      <c r="Y47" s="1036" t="s">
        <v>80</v>
      </c>
      <c r="Z47" s="1036" t="s">
        <v>80</v>
      </c>
      <c r="AA47" s="3068"/>
      <c r="AB47" s="3069"/>
      <c r="AC47" s="3070"/>
      <c r="AD47" s="3071"/>
      <c r="AE47" s="197"/>
      <c r="AP47" s="1279"/>
      <c r="AQ47" s="1279"/>
      <c r="AR47" s="1279"/>
      <c r="AS47" s="1279"/>
      <c r="AT47" s="1279"/>
      <c r="AU47" s="1279"/>
      <c r="AV47" s="1279"/>
      <c r="AW47" s="1279"/>
      <c r="AX47" s="1279"/>
      <c r="AY47" s="1279"/>
      <c r="AZ47" s="1279"/>
      <c r="BA47" s="1279"/>
      <c r="BB47" s="1279"/>
      <c r="BC47" s="1279"/>
    </row>
    <row r="48" spans="1:55">
      <c r="A48" s="197"/>
      <c r="B48" s="3058" t="s">
        <v>208</v>
      </c>
      <c r="C48" s="3059"/>
      <c r="D48" s="3059"/>
      <c r="E48" s="3059"/>
      <c r="F48" s="3059"/>
      <c r="G48" s="3059"/>
      <c r="H48" s="3059"/>
      <c r="I48" s="3067"/>
      <c r="J48" s="3067"/>
      <c r="K48" s="3067"/>
      <c r="L48" s="3067"/>
      <c r="M48" s="3067"/>
      <c r="N48" s="3067"/>
      <c r="O48" s="3067"/>
      <c r="P48" s="3067"/>
      <c r="Q48" s="1285" t="s">
        <v>302</v>
      </c>
      <c r="R48" s="1285" t="s">
        <v>302</v>
      </c>
      <c r="S48" s="2619" t="s">
        <v>660</v>
      </c>
      <c r="T48" s="2619"/>
      <c r="U48" s="2619"/>
      <c r="V48" s="2619"/>
      <c r="W48" s="2619"/>
      <c r="X48" s="2619"/>
      <c r="Y48" s="2619"/>
      <c r="Z48" s="2619"/>
      <c r="AA48" s="1037" t="s">
        <v>302</v>
      </c>
      <c r="AB48" s="2619" t="s">
        <v>661</v>
      </c>
      <c r="AC48" s="2619"/>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48"/>
      <c r="R49" s="3048"/>
      <c r="S49" s="3048"/>
      <c r="T49" s="3048"/>
      <c r="U49" s="3048"/>
      <c r="V49" s="3048"/>
      <c r="W49" s="3048"/>
      <c r="X49" s="3048"/>
      <c r="Y49" s="3048"/>
      <c r="Z49" s="3048"/>
      <c r="AA49" s="3048"/>
      <c r="AB49" s="3048"/>
      <c r="AC49" s="3048"/>
      <c r="AD49" s="3049"/>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38"/>
      <c r="R50" s="3038"/>
      <c r="S50" s="3038"/>
      <c r="T50" s="3038"/>
      <c r="U50" s="3038"/>
      <c r="V50" s="3038"/>
      <c r="W50" s="3038"/>
      <c r="X50" s="3038"/>
      <c r="Y50" s="3038"/>
      <c r="Z50" s="3038"/>
      <c r="AA50" s="3038"/>
      <c r="AB50" s="3038"/>
      <c r="AC50" s="3038"/>
      <c r="AD50" s="3039"/>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50"/>
      <c r="N51" s="3050"/>
      <c r="O51" s="758"/>
      <c r="P51" s="758"/>
      <c r="Q51" s="3038"/>
      <c r="R51" s="3038"/>
      <c r="S51" s="3038"/>
      <c r="T51" s="3038"/>
      <c r="U51" s="3038"/>
      <c r="V51" s="3038"/>
      <c r="W51" s="3038"/>
      <c r="X51" s="3038"/>
      <c r="Y51" s="3038"/>
      <c r="Z51" s="3038"/>
      <c r="AA51" s="3038"/>
      <c r="AB51" s="3038"/>
      <c r="AC51" s="3038"/>
      <c r="AD51" s="3039"/>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50" t="s">
        <v>677</v>
      </c>
      <c r="N52" s="3050"/>
      <c r="O52" s="758"/>
      <c r="P52" s="758"/>
      <c r="Q52" s="3038"/>
      <c r="R52" s="3038"/>
      <c r="S52" s="3038"/>
      <c r="T52" s="3038"/>
      <c r="U52" s="3038"/>
      <c r="V52" s="3038"/>
      <c r="W52" s="3038"/>
      <c r="X52" s="3038"/>
      <c r="Y52" s="3038"/>
      <c r="Z52" s="3038"/>
      <c r="AA52" s="3038"/>
      <c r="AB52" s="3038"/>
      <c r="AC52" s="3038"/>
      <c r="AD52" s="3039"/>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38"/>
      <c r="R53" s="3038"/>
      <c r="S53" s="3038"/>
      <c r="T53" s="3038"/>
      <c r="U53" s="3038"/>
      <c r="V53" s="3038"/>
      <c r="W53" s="3038"/>
      <c r="X53" s="3038"/>
      <c r="Y53" s="3038"/>
      <c r="Z53" s="3038"/>
      <c r="AA53" s="3038"/>
      <c r="AB53" s="3038"/>
      <c r="AC53" s="3038"/>
      <c r="AD53" s="3039"/>
      <c r="AE53" s="197"/>
      <c r="AP53" s="1279"/>
      <c r="AQ53" s="1279"/>
      <c r="AR53" s="1279"/>
      <c r="AS53" s="1279"/>
      <c r="AT53" s="1279"/>
      <c r="AU53" s="1279"/>
      <c r="AV53" s="1279"/>
      <c r="AW53" s="1279"/>
      <c r="AX53" s="1279"/>
      <c r="AY53" s="1279"/>
      <c r="AZ53" s="1279"/>
      <c r="BA53" s="1279"/>
      <c r="BB53" s="1279"/>
      <c r="BC53" s="1279"/>
    </row>
    <row r="54" spans="1:55" ht="15" thickBot="1">
      <c r="A54" s="197"/>
      <c r="B54" s="762"/>
      <c r="C54" s="758"/>
      <c r="D54" s="1329"/>
      <c r="E54" s="1321" t="s">
        <v>255</v>
      </c>
      <c r="F54" s="1329"/>
      <c r="G54" s="758" t="s">
        <v>255</v>
      </c>
      <c r="H54" s="1330"/>
      <c r="I54" s="766" t="s">
        <v>257</v>
      </c>
      <c r="J54" s="3040"/>
      <c r="K54" s="3041"/>
      <c r="L54" s="758"/>
      <c r="M54" s="3046" t="s">
        <v>1</v>
      </c>
      <c r="N54" s="3047"/>
      <c r="O54" s="758"/>
      <c r="P54" s="758"/>
      <c r="Q54" s="403"/>
      <c r="R54" s="404"/>
      <c r="S54" s="1040"/>
      <c r="T54" s="1040"/>
      <c r="U54" s="1040"/>
      <c r="V54" s="1040"/>
      <c r="W54" s="1040"/>
      <c r="X54" s="1040"/>
      <c r="Y54" s="1040"/>
      <c r="Z54" s="1040"/>
      <c r="AA54" s="1290"/>
      <c r="AB54" s="1040"/>
      <c r="AC54" s="1040"/>
      <c r="AD54" s="1291"/>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38"/>
      <c r="R55" s="3038"/>
      <c r="S55" s="3038"/>
      <c r="T55" s="3038"/>
      <c r="U55" s="3038"/>
      <c r="V55" s="3038"/>
      <c r="W55" s="3038"/>
      <c r="X55" s="3038"/>
      <c r="Y55" s="3038"/>
      <c r="Z55" s="3038"/>
      <c r="AA55" s="3038"/>
      <c r="AB55" s="3038"/>
      <c r="AC55" s="3038"/>
      <c r="AD55" s="3039"/>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38"/>
      <c r="R56" s="3038"/>
      <c r="S56" s="3038"/>
      <c r="T56" s="3038"/>
      <c r="U56" s="3038"/>
      <c r="V56" s="3038"/>
      <c r="W56" s="3038"/>
      <c r="X56" s="3038"/>
      <c r="Y56" s="3038"/>
      <c r="Z56" s="3038"/>
      <c r="AA56" s="3038"/>
      <c r="AB56" s="3038"/>
      <c r="AC56" s="3038"/>
      <c r="AD56" s="3039"/>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42" t="s">
        <v>387</v>
      </c>
      <c r="G57" s="3042"/>
      <c r="H57" s="3042"/>
      <c r="I57" s="3042"/>
      <c r="J57" s="3042"/>
      <c r="K57" s="3042"/>
      <c r="L57" s="3042"/>
      <c r="M57" s="3042"/>
      <c r="N57" s="3042"/>
      <c r="O57" s="758"/>
      <c r="P57" s="758"/>
      <c r="Q57" s="3038"/>
      <c r="R57" s="3038"/>
      <c r="S57" s="3038"/>
      <c r="T57" s="3038"/>
      <c r="U57" s="3038"/>
      <c r="V57" s="3038"/>
      <c r="W57" s="3038"/>
      <c r="X57" s="3038"/>
      <c r="Y57" s="3038"/>
      <c r="Z57" s="3038"/>
      <c r="AA57" s="3038"/>
      <c r="AB57" s="3038"/>
      <c r="AC57" s="3038"/>
      <c r="AD57" s="3039"/>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38"/>
      <c r="R58" s="3038"/>
      <c r="S58" s="3038"/>
      <c r="T58" s="3038"/>
      <c r="U58" s="3038"/>
      <c r="V58" s="3038"/>
      <c r="W58" s="3038"/>
      <c r="X58" s="3038"/>
      <c r="Y58" s="3038"/>
      <c r="Z58" s="3038"/>
      <c r="AA58" s="3038"/>
      <c r="AB58" s="3038"/>
      <c r="AC58" s="3038"/>
      <c r="AD58" s="3039"/>
      <c r="AE58" s="197"/>
      <c r="AP58" s="1279"/>
      <c r="AQ58" s="1279"/>
      <c r="AR58" s="1279"/>
      <c r="AS58" s="1279"/>
      <c r="AT58" s="1279"/>
      <c r="AU58" s="1279"/>
      <c r="AV58" s="1279"/>
      <c r="AW58" s="1279"/>
      <c r="AX58" s="1279"/>
      <c r="AY58" s="1279"/>
      <c r="AZ58" s="1279"/>
      <c r="BA58" s="1279"/>
      <c r="BB58" s="1279"/>
      <c r="BC58" s="1279"/>
    </row>
    <row r="59" spans="1:55" ht="15" thickBot="1">
      <c r="A59" s="197"/>
      <c r="B59" s="762"/>
      <c r="C59" s="758"/>
      <c r="D59" s="1329"/>
      <c r="E59" s="760"/>
      <c r="F59" s="1329"/>
      <c r="G59" s="758" t="s">
        <v>1</v>
      </c>
      <c r="H59" s="758"/>
      <c r="I59" s="766" t="s">
        <v>257</v>
      </c>
      <c r="J59" s="1332"/>
      <c r="K59" s="1333"/>
      <c r="L59" s="758"/>
      <c r="M59" s="3046"/>
      <c r="N59" s="3047"/>
      <c r="O59" s="758"/>
      <c r="P59" s="758"/>
      <c r="Q59" s="403"/>
      <c r="R59" s="404"/>
      <c r="S59" s="1040"/>
      <c r="T59" s="1040"/>
      <c r="U59" s="1040"/>
      <c r="V59" s="1040"/>
      <c r="W59" s="1040"/>
      <c r="X59" s="1040"/>
      <c r="Y59" s="1040"/>
      <c r="Z59" s="1040"/>
      <c r="AA59" s="1290"/>
      <c r="AB59" s="1040"/>
      <c r="AC59" s="1040"/>
      <c r="AD59" s="1291"/>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43"/>
      <c r="R60" s="3043"/>
      <c r="S60" s="3043"/>
      <c r="T60" s="3043"/>
      <c r="U60" s="3043"/>
      <c r="V60" s="3043"/>
      <c r="W60" s="3043"/>
      <c r="X60" s="3043"/>
      <c r="Y60" s="3043"/>
      <c r="Z60" s="3043"/>
      <c r="AA60" s="3043"/>
      <c r="AB60" s="3043"/>
      <c r="AC60" s="3043"/>
      <c r="AD60" s="3044"/>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43"/>
      <c r="R61" s="3043"/>
      <c r="S61" s="3043"/>
      <c r="T61" s="3043"/>
      <c r="U61" s="3043"/>
      <c r="V61" s="3043"/>
      <c r="W61" s="3043"/>
      <c r="X61" s="3043"/>
      <c r="Y61" s="3043"/>
      <c r="Z61" s="3043"/>
      <c r="AA61" s="3043"/>
      <c r="AB61" s="3043"/>
      <c r="AC61" s="3043"/>
      <c r="AD61" s="3044"/>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43"/>
      <c r="R62" s="3043"/>
      <c r="S62" s="3043"/>
      <c r="T62" s="3043"/>
      <c r="U62" s="3043"/>
      <c r="V62" s="3043"/>
      <c r="W62" s="3043"/>
      <c r="X62" s="3043"/>
      <c r="Y62" s="3043"/>
      <c r="Z62" s="3043"/>
      <c r="AA62" s="3043"/>
      <c r="AB62" s="3043"/>
      <c r="AC62" s="3043"/>
      <c r="AD62" s="3044"/>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43"/>
      <c r="R63" s="3043"/>
      <c r="S63" s="3043"/>
      <c r="T63" s="3043"/>
      <c r="U63" s="3043"/>
      <c r="V63" s="3043"/>
      <c r="W63" s="3043"/>
      <c r="X63" s="3043"/>
      <c r="Y63" s="3043"/>
      <c r="Z63" s="3043"/>
      <c r="AA63" s="3043"/>
      <c r="AB63" s="3043"/>
      <c r="AC63" s="3043"/>
      <c r="AD63" s="3044"/>
      <c r="AE63" s="197"/>
      <c r="AP63" s="1279"/>
      <c r="AQ63" s="1279"/>
      <c r="AR63" s="1279"/>
      <c r="AS63" s="1279"/>
      <c r="AT63" s="1279"/>
      <c r="AU63" s="1279"/>
      <c r="AV63" s="1279"/>
      <c r="AW63" s="1279"/>
      <c r="AX63" s="1279"/>
      <c r="AY63" s="1279"/>
      <c r="AZ63" s="1279"/>
      <c r="BA63" s="1279"/>
      <c r="BB63" s="1279"/>
      <c r="BC63" s="1279"/>
    </row>
    <row r="64" spans="1:55" ht="15" thickBot="1">
      <c r="A64" s="197"/>
      <c r="B64" s="762"/>
      <c r="C64" s="758"/>
      <c r="D64" s="1330"/>
      <c r="E64" s="758" t="s">
        <v>255</v>
      </c>
      <c r="F64" s="1330"/>
      <c r="G64" s="758" t="s">
        <v>1</v>
      </c>
      <c r="H64" s="758"/>
      <c r="I64" s="766" t="s">
        <v>257</v>
      </c>
      <c r="J64" s="3040"/>
      <c r="K64" s="3041"/>
      <c r="L64" s="758"/>
      <c r="M64" s="3046"/>
      <c r="N64" s="3047"/>
      <c r="O64" s="758"/>
      <c r="P64" s="758"/>
      <c r="Q64" s="403"/>
      <c r="R64" s="404"/>
      <c r="S64" s="1040"/>
      <c r="T64" s="1040"/>
      <c r="U64" s="1040"/>
      <c r="V64" s="1040"/>
      <c r="W64" s="1040"/>
      <c r="X64" s="1040"/>
      <c r="Y64" s="1040"/>
      <c r="Z64" s="1040"/>
      <c r="AA64" s="1290"/>
      <c r="AB64" s="1040"/>
      <c r="AC64" s="1040"/>
      <c r="AD64" s="1291"/>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38"/>
      <c r="R65" s="3038"/>
      <c r="S65" s="3038"/>
      <c r="T65" s="3038"/>
      <c r="U65" s="3038"/>
      <c r="V65" s="3038"/>
      <c r="W65" s="3038"/>
      <c r="X65" s="3038"/>
      <c r="Y65" s="3038"/>
      <c r="Z65" s="3038"/>
      <c r="AA65" s="3038"/>
      <c r="AB65" s="3038"/>
      <c r="AC65" s="3038"/>
      <c r="AD65" s="3039"/>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38"/>
      <c r="R66" s="3038"/>
      <c r="S66" s="3038"/>
      <c r="T66" s="3038"/>
      <c r="U66" s="3038"/>
      <c r="V66" s="3038"/>
      <c r="W66" s="3038"/>
      <c r="X66" s="3038"/>
      <c r="Y66" s="3038"/>
      <c r="Z66" s="3038"/>
      <c r="AA66" s="3038"/>
      <c r="AB66" s="3038"/>
      <c r="AC66" s="3038"/>
      <c r="AD66" s="3039"/>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38"/>
      <c r="R67" s="3038"/>
      <c r="S67" s="3038"/>
      <c r="T67" s="3038"/>
      <c r="U67" s="3038"/>
      <c r="V67" s="3038"/>
      <c r="W67" s="3038"/>
      <c r="X67" s="3038"/>
      <c r="Y67" s="3038"/>
      <c r="Z67" s="3038"/>
      <c r="AA67" s="3038"/>
      <c r="AB67" s="3038"/>
      <c r="AC67" s="3038"/>
      <c r="AD67" s="3039"/>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45" t="s">
        <v>273</v>
      </c>
      <c r="K68" s="3045"/>
      <c r="L68" s="758"/>
      <c r="M68" s="758"/>
      <c r="N68" s="758"/>
      <c r="O68" s="758"/>
      <c r="P68" s="758"/>
      <c r="Q68" s="3038"/>
      <c r="R68" s="3038"/>
      <c r="S68" s="3038"/>
      <c r="T68" s="3038"/>
      <c r="U68" s="3038"/>
      <c r="V68" s="3038"/>
      <c r="W68" s="3038"/>
      <c r="X68" s="3038"/>
      <c r="Y68" s="3038"/>
      <c r="Z68" s="3038"/>
      <c r="AA68" s="3038"/>
      <c r="AB68" s="3038"/>
      <c r="AC68" s="3038"/>
      <c r="AD68" s="3039"/>
      <c r="AE68" s="197"/>
      <c r="AP68" s="1279"/>
      <c r="AQ68" s="1279"/>
      <c r="AR68" s="1279"/>
      <c r="AS68" s="1279"/>
      <c r="AT68" s="1279"/>
      <c r="AU68" s="1279"/>
      <c r="AV68" s="1279"/>
      <c r="AW68" s="1279"/>
      <c r="AX68" s="1279"/>
      <c r="AY68" s="1279"/>
      <c r="AZ68" s="1279"/>
      <c r="BA68" s="1279"/>
      <c r="BB68" s="1279"/>
      <c r="BC68" s="1279"/>
    </row>
    <row r="69" spans="1:55" ht="15" thickBot="1">
      <c r="A69" s="197"/>
      <c r="B69" s="762"/>
      <c r="C69" s="1300"/>
      <c r="D69" s="1337"/>
      <c r="E69" s="758"/>
      <c r="F69" s="1330"/>
      <c r="G69" s="1321"/>
      <c r="H69" s="1330"/>
      <c r="I69" s="766"/>
      <c r="J69" s="3040"/>
      <c r="K69" s="3041"/>
      <c r="L69" s="758"/>
      <c r="M69" s="3046"/>
      <c r="N69" s="3047"/>
      <c r="O69" s="758"/>
      <c r="P69" s="1321"/>
      <c r="Q69" s="403"/>
      <c r="R69" s="404"/>
      <c r="S69" s="1040"/>
      <c r="T69" s="1040"/>
      <c r="U69" s="1040"/>
      <c r="V69" s="1040"/>
      <c r="W69" s="1040"/>
      <c r="X69" s="1040"/>
      <c r="Y69" s="1040"/>
      <c r="Z69" s="1040"/>
      <c r="AA69" s="1290"/>
      <c r="AB69" s="1040"/>
      <c r="AC69" s="1040"/>
      <c r="AD69" s="1291"/>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38"/>
      <c r="R70" s="3038"/>
      <c r="S70" s="3038"/>
      <c r="T70" s="3038"/>
      <c r="U70" s="3038"/>
      <c r="V70" s="3038"/>
      <c r="W70" s="3038"/>
      <c r="X70" s="3038"/>
      <c r="Y70" s="3038"/>
      <c r="Z70" s="3038"/>
      <c r="AA70" s="3038"/>
      <c r="AB70" s="3038"/>
      <c r="AC70" s="3038"/>
      <c r="AD70" s="3039"/>
      <c r="AE70" s="197"/>
      <c r="AP70" s="1279"/>
      <c r="AQ70" s="1279"/>
      <c r="AR70" s="1279"/>
      <c r="AS70" s="1279"/>
      <c r="AT70" s="1279"/>
      <c r="AU70" s="1279"/>
      <c r="AV70" s="1279"/>
      <c r="AW70" s="1279"/>
      <c r="AX70" s="1279"/>
      <c r="AY70" s="1279"/>
      <c r="AZ70" s="1279"/>
      <c r="BA70" s="1279"/>
      <c r="BB70" s="1279"/>
      <c r="BC70" s="1279"/>
    </row>
    <row r="71" spans="1:55" ht="15" thickBot="1">
      <c r="A71" s="197"/>
      <c r="B71" s="2903" t="s">
        <v>467</v>
      </c>
      <c r="C71" s="2904"/>
      <c r="D71" s="2904"/>
      <c r="E71" s="2904"/>
      <c r="F71" s="2904"/>
      <c r="G71" s="2904"/>
      <c r="H71" s="2904"/>
      <c r="I71" s="2904"/>
      <c r="J71" s="2904"/>
      <c r="K71" s="2904"/>
      <c r="L71" s="2904"/>
      <c r="M71" s="2904"/>
      <c r="N71" s="2904"/>
      <c r="O71" s="2904"/>
      <c r="P71" s="3037"/>
      <c r="Q71" s="1339">
        <f>SUM(Q54,Q59,Q64,Q69)/4/100</f>
        <v>0</v>
      </c>
      <c r="R71" s="1339">
        <f>SUM(R69,R64,R59,R54)/4/100</f>
        <v>0</v>
      </c>
      <c r="S71" s="1340"/>
      <c r="T71" s="1341"/>
      <c r="U71" s="1341"/>
      <c r="V71" s="1341"/>
      <c r="W71" s="1341"/>
      <c r="X71" s="1341"/>
      <c r="Y71" s="1341"/>
      <c r="Z71" s="1341"/>
      <c r="AA71" s="1339">
        <f>SUM(AA69,AA64,AA59,AA54)/4/100</f>
        <v>0</v>
      </c>
      <c r="AB71" s="1341"/>
      <c r="AC71" s="1341"/>
      <c r="AD71" s="1342">
        <f>SUM(AD54,AD59,AD64,AD69)/4/100</f>
        <v>0</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1152</v>
      </c>
      <c r="AE72" s="197"/>
      <c r="AP72" s="1279"/>
      <c r="AQ72" s="1279"/>
      <c r="AR72" s="1279"/>
      <c r="AS72" s="1279"/>
      <c r="AT72" s="1279"/>
      <c r="AU72" s="1279"/>
      <c r="AV72" s="1279"/>
      <c r="AW72" s="1279"/>
      <c r="AX72" s="1279"/>
      <c r="AY72" s="1279"/>
      <c r="AZ72" s="1279"/>
      <c r="BA72" s="1279"/>
      <c r="BB72" s="1279"/>
      <c r="BC72" s="1279"/>
    </row>
    <row r="73" spans="1:55">
      <c r="B73" s="1279"/>
      <c r="C73" s="1279"/>
      <c r="D73" s="1279"/>
      <c r="E73" s="1279"/>
      <c r="F73" s="1279"/>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P73" s="1279"/>
      <c r="AQ73" s="1279"/>
      <c r="AR73" s="1279"/>
      <c r="AS73" s="1279"/>
      <c r="AT73" s="1279"/>
      <c r="AU73" s="1279"/>
      <c r="AV73" s="1279"/>
      <c r="AW73" s="1279"/>
      <c r="AX73" s="1279"/>
      <c r="AY73" s="1279"/>
      <c r="AZ73" s="1279"/>
      <c r="BA73" s="1279"/>
      <c r="BB73" s="1279"/>
      <c r="BC73" s="1279"/>
    </row>
    <row r="74" spans="1:55">
      <c r="B74" s="1279"/>
      <c r="C74" s="1279"/>
      <c r="D74" s="1279"/>
      <c r="E74" s="1279"/>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P74" s="1279"/>
      <c r="AQ74" s="1279"/>
      <c r="AR74" s="1279"/>
      <c r="AS74" s="1279"/>
      <c r="AT74" s="1279"/>
      <c r="AU74" s="1279"/>
      <c r="AV74" s="1279"/>
      <c r="AW74" s="1279"/>
      <c r="AX74" s="1279"/>
      <c r="AY74" s="1279"/>
      <c r="AZ74" s="1279"/>
      <c r="BA74" s="1279"/>
      <c r="BB74" s="1279"/>
      <c r="BC74" s="1279"/>
    </row>
    <row r="75" spans="1:55">
      <c r="B75" s="1279"/>
      <c r="C75" s="1279"/>
      <c r="D75" s="1279"/>
      <c r="E75" s="1279"/>
      <c r="F75" s="1279"/>
      <c r="G75" s="1279"/>
      <c r="H75" s="1279"/>
      <c r="I75" s="1279"/>
      <c r="J75" s="1279"/>
      <c r="K75" s="1279"/>
      <c r="L75" s="1279"/>
      <c r="M75" s="1279"/>
      <c r="N75" s="1279"/>
      <c r="O75" s="1279"/>
      <c r="P75" s="1279"/>
      <c r="Q75" s="1279"/>
      <c r="R75" s="1279"/>
      <c r="S75" s="1279"/>
      <c r="T75" s="1279"/>
      <c r="U75" s="1279"/>
      <c r="V75" s="1279"/>
      <c r="W75" s="1279"/>
      <c r="X75" s="1279"/>
      <c r="Y75" s="1279"/>
      <c r="Z75" s="1279"/>
      <c r="AA75" s="1279"/>
      <c r="AB75" s="1279"/>
      <c r="AC75" s="1279"/>
      <c r="AD75" s="1279"/>
      <c r="AE75" s="1279"/>
      <c r="AP75" s="1279"/>
      <c r="AQ75" s="1279"/>
      <c r="AR75" s="1279"/>
      <c r="AS75" s="1279"/>
      <c r="AT75" s="1279"/>
      <c r="AU75" s="1279"/>
      <c r="AV75" s="1279"/>
      <c r="AW75" s="1279"/>
      <c r="AX75" s="1279"/>
      <c r="AY75" s="1279"/>
      <c r="AZ75" s="1279"/>
      <c r="BA75" s="1279"/>
      <c r="BB75" s="1279"/>
      <c r="BC75" s="1279"/>
    </row>
    <row r="76" spans="1:55">
      <c r="B76" s="1279"/>
      <c r="C76" s="1279"/>
      <c r="D76" s="1279"/>
      <c r="E76" s="1279"/>
      <c r="F76" s="1279"/>
      <c r="G76" s="1279"/>
      <c r="H76" s="1279"/>
      <c r="I76" s="1279"/>
      <c r="J76" s="1279"/>
      <c r="K76" s="1279"/>
      <c r="L76" s="1279"/>
      <c r="M76" s="1279"/>
      <c r="N76" s="1279"/>
      <c r="O76" s="1279"/>
      <c r="P76" s="1279"/>
      <c r="Q76" s="1279"/>
      <c r="R76" s="1279"/>
      <c r="S76" s="1279"/>
      <c r="T76" s="1279"/>
      <c r="U76" s="1279"/>
      <c r="V76" s="1279"/>
      <c r="W76" s="1279"/>
      <c r="X76" s="1279"/>
      <c r="Y76" s="1279"/>
      <c r="Z76" s="1279"/>
      <c r="AA76" s="1279"/>
      <c r="AB76" s="1279"/>
      <c r="AC76" s="1279"/>
      <c r="AD76" s="1279"/>
      <c r="AE76" s="1279"/>
      <c r="AP76" s="1279"/>
      <c r="AQ76" s="1279"/>
      <c r="AR76" s="1279"/>
      <c r="AS76" s="1279"/>
      <c r="AT76" s="1279"/>
      <c r="AU76" s="1279"/>
      <c r="AV76" s="1279"/>
      <c r="AW76" s="1279"/>
      <c r="AX76" s="1279"/>
      <c r="AY76" s="1279"/>
      <c r="AZ76" s="1279"/>
      <c r="BA76" s="1279"/>
      <c r="BB76" s="1279"/>
      <c r="BC76" s="1279"/>
    </row>
    <row r="77" spans="1:55">
      <c r="B77" s="1279"/>
      <c r="C77" s="1279"/>
      <c r="D77" s="1279"/>
      <c r="E77" s="1279"/>
      <c r="F77" s="1279"/>
      <c r="G77" s="1279"/>
      <c r="H77" s="1279"/>
      <c r="I77" s="1279"/>
      <c r="J77" s="1279"/>
      <c r="K77" s="1279"/>
      <c r="L77" s="1279"/>
      <c r="M77" s="1279"/>
      <c r="N77" s="1279"/>
      <c r="O77" s="1279"/>
      <c r="P77" s="1279"/>
      <c r="Q77" s="1279"/>
      <c r="R77" s="1279"/>
      <c r="S77" s="1279"/>
      <c r="T77" s="1279"/>
      <c r="U77" s="1279"/>
      <c r="V77" s="1279"/>
      <c r="W77" s="1279"/>
      <c r="X77" s="1279"/>
      <c r="Y77" s="1279"/>
      <c r="Z77" s="1279"/>
      <c r="AA77" s="1279"/>
      <c r="AB77" s="1279"/>
      <c r="AC77" s="1279"/>
      <c r="AD77" s="1279"/>
      <c r="AE77" s="1279"/>
      <c r="AP77" s="1279"/>
      <c r="AQ77" s="1279"/>
      <c r="AR77" s="1279"/>
      <c r="AS77" s="1279"/>
      <c r="AT77" s="1279"/>
      <c r="AU77" s="1279"/>
      <c r="AV77" s="1279"/>
      <c r="AW77" s="1279"/>
      <c r="AX77" s="1279"/>
      <c r="AY77" s="1279"/>
      <c r="AZ77" s="1279"/>
      <c r="BA77" s="1279"/>
      <c r="BB77" s="1279"/>
      <c r="BC77" s="1279"/>
    </row>
    <row r="78" spans="1:55">
      <c r="B78" s="1279"/>
      <c r="C78" s="1279"/>
      <c r="D78" s="1279"/>
      <c r="E78" s="1279"/>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P78" s="1279"/>
      <c r="AQ78" s="1279"/>
      <c r="AR78" s="1279"/>
      <c r="AS78" s="1279"/>
      <c r="AT78" s="1279"/>
      <c r="AU78" s="1279"/>
      <c r="AV78" s="1279"/>
      <c r="AW78" s="1279"/>
      <c r="AX78" s="1279"/>
      <c r="AY78" s="1279"/>
      <c r="AZ78" s="1279"/>
      <c r="BA78" s="1279"/>
      <c r="BB78" s="1279"/>
      <c r="BC78" s="1279"/>
    </row>
    <row r="79" spans="1:55">
      <c r="B79" s="1279"/>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1279"/>
      <c r="AB79" s="1279"/>
      <c r="AC79" s="1279"/>
      <c r="AD79" s="1279"/>
      <c r="AE79" s="1279"/>
      <c r="AP79" s="1279"/>
      <c r="AQ79" s="1279"/>
      <c r="AR79" s="1279"/>
      <c r="AS79" s="1279"/>
      <c r="AT79" s="1279"/>
      <c r="AU79" s="1279"/>
      <c r="AV79" s="1279"/>
      <c r="AW79" s="1279"/>
      <c r="AX79" s="1279"/>
      <c r="AY79" s="1279"/>
      <c r="AZ79" s="1279"/>
      <c r="BA79" s="1279"/>
      <c r="BB79" s="1279"/>
      <c r="BC79" s="1279"/>
    </row>
    <row r="80" spans="1:55">
      <c r="B80" s="1279"/>
      <c r="C80" s="1279"/>
      <c r="D80" s="1279"/>
      <c r="E80" s="1279"/>
      <c r="F80" s="1279"/>
      <c r="G80" s="1279"/>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P80" s="1279"/>
      <c r="AQ80" s="1279"/>
      <c r="AR80" s="1279"/>
      <c r="AS80" s="1279"/>
      <c r="AT80" s="1279"/>
      <c r="AU80" s="1279"/>
      <c r="AV80" s="1279"/>
      <c r="AW80" s="1279"/>
      <c r="AX80" s="1279"/>
      <c r="AY80" s="1279"/>
      <c r="AZ80" s="1279"/>
      <c r="BA80" s="1279"/>
      <c r="BB80" s="1279"/>
      <c r="BC80" s="1279"/>
    </row>
    <row r="81" spans="2:55">
      <c r="B81" s="1279"/>
      <c r="C81" s="1279"/>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P81" s="1279"/>
      <c r="AQ81" s="1279"/>
      <c r="AR81" s="1279"/>
      <c r="AS81" s="1279"/>
      <c r="AT81" s="1279"/>
      <c r="AU81" s="1279"/>
      <c r="AV81" s="1279"/>
      <c r="AW81" s="1279"/>
      <c r="AX81" s="1279"/>
      <c r="AY81" s="1279"/>
      <c r="AZ81" s="1279"/>
      <c r="BA81" s="1279"/>
      <c r="BB81" s="1279"/>
      <c r="BC81" s="1279"/>
    </row>
    <row r="82" spans="2:55">
      <c r="B82" s="1279"/>
      <c r="C82" s="1279"/>
      <c r="D82" s="1279"/>
      <c r="E82" s="1279"/>
      <c r="F82" s="1279"/>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P82" s="1279"/>
      <c r="AQ82" s="1279"/>
      <c r="AR82" s="1279"/>
      <c r="AS82" s="1279"/>
      <c r="AT82" s="1279"/>
      <c r="AU82" s="1279"/>
      <c r="AV82" s="1279"/>
      <c r="AW82" s="1279"/>
      <c r="AX82" s="1279"/>
      <c r="AY82" s="1279"/>
      <c r="AZ82" s="1279"/>
      <c r="BA82" s="1279"/>
      <c r="BB82" s="1279"/>
      <c r="BC82" s="1279"/>
    </row>
    <row r="83" spans="2:55">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P83" s="1279"/>
      <c r="AQ83" s="1279"/>
      <c r="AR83" s="1279"/>
      <c r="AS83" s="1279"/>
      <c r="AT83" s="1279"/>
      <c r="AU83" s="1279"/>
      <c r="AV83" s="1279"/>
      <c r="AW83" s="1279"/>
      <c r="AX83" s="1279"/>
      <c r="AY83" s="1279"/>
      <c r="AZ83" s="1279"/>
      <c r="BA83" s="1279"/>
      <c r="BB83" s="1279"/>
      <c r="BC83" s="1279"/>
    </row>
    <row r="84" spans="2:55">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P84" s="1279"/>
      <c r="AQ84" s="1279"/>
      <c r="AR84" s="1279"/>
      <c r="AS84" s="1279"/>
      <c r="AT84" s="1279"/>
      <c r="AU84" s="1279"/>
      <c r="AV84" s="1279"/>
      <c r="AW84" s="1279"/>
      <c r="AX84" s="1279"/>
      <c r="AY84" s="1279"/>
      <c r="AZ84" s="1279"/>
      <c r="BA84" s="1279"/>
      <c r="BB84" s="1279"/>
      <c r="BC84" s="1279"/>
    </row>
    <row r="85" spans="2:55">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P85" s="1279"/>
      <c r="AQ85" s="1279"/>
      <c r="AR85" s="1279"/>
      <c r="AS85" s="1279"/>
      <c r="AT85" s="1279"/>
      <c r="AU85" s="1279"/>
      <c r="AV85" s="1279"/>
      <c r="AW85" s="1279"/>
      <c r="AX85" s="1279"/>
      <c r="AY85" s="1279"/>
      <c r="AZ85" s="1279"/>
      <c r="BA85" s="1279"/>
      <c r="BB85" s="1279"/>
      <c r="BC85" s="1279"/>
    </row>
    <row r="86" spans="2:55">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P86" s="1279"/>
      <c r="AQ86" s="1279"/>
      <c r="AR86" s="1279"/>
      <c r="AS86" s="1279"/>
      <c r="AT86" s="1279"/>
      <c r="AU86" s="1279"/>
      <c r="AV86" s="1279"/>
      <c r="AW86" s="1279"/>
      <c r="AX86" s="1279"/>
      <c r="AY86" s="1279"/>
      <c r="AZ86" s="1279"/>
      <c r="BA86" s="1279"/>
      <c r="BB86" s="1279"/>
      <c r="BC86" s="1279"/>
    </row>
    <row r="87" spans="2:55">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4:O39"/>
  <sheetViews>
    <sheetView view="pageBreakPreview" zoomScale="85" zoomScaleSheetLayoutView="85" workbookViewId="0">
      <selection activeCell="F4" sqref="F4"/>
    </sheetView>
  </sheetViews>
  <sheetFormatPr defaultRowHeight="14.25"/>
  <cols>
    <col min="1" max="11" width="9.140625" style="215"/>
    <col min="12" max="12" width="8.42578125" style="215" customWidth="1"/>
    <col min="13" max="13" width="9.140625" style="215"/>
    <col min="14" max="14" width="16.85546875" style="215" customWidth="1"/>
    <col min="15" max="15" width="7.5703125" style="215" customWidth="1"/>
    <col min="16" max="16384" width="9.140625" style="215"/>
  </cols>
  <sheetData>
    <row r="4" spans="1:15" ht="15">
      <c r="A4" s="1082" t="s">
        <v>1261</v>
      </c>
      <c r="E4" s="1082"/>
      <c r="F4" s="1082" t="s">
        <v>1262</v>
      </c>
    </row>
    <row r="6" spans="1:15">
      <c r="M6" s="1083"/>
      <c r="N6" s="1083"/>
      <c r="O6" s="643" t="s">
        <v>576</v>
      </c>
    </row>
    <row r="7" spans="1:15">
      <c r="M7" s="1083" t="s">
        <v>571</v>
      </c>
      <c r="N7" s="1083"/>
      <c r="O7" s="643">
        <v>2</v>
      </c>
    </row>
    <row r="8" spans="1:15">
      <c r="M8" s="1083"/>
      <c r="N8" s="1083"/>
      <c r="O8" s="643"/>
    </row>
    <row r="9" spans="1:15">
      <c r="M9" s="1083" t="s">
        <v>572</v>
      </c>
      <c r="N9" s="1083"/>
      <c r="O9" s="643">
        <v>4</v>
      </c>
    </row>
    <row r="10" spans="1:15">
      <c r="M10" s="1083"/>
      <c r="N10" s="1083"/>
      <c r="O10" s="643"/>
    </row>
    <row r="11" spans="1:15">
      <c r="M11" s="1083" t="s">
        <v>573</v>
      </c>
      <c r="N11" s="1083"/>
      <c r="O11" s="643">
        <v>5</v>
      </c>
    </row>
    <row r="12" spans="1:15">
      <c r="M12" s="1083"/>
      <c r="N12" s="1083"/>
      <c r="O12" s="643"/>
    </row>
    <row r="13" spans="1:15">
      <c r="M13" s="1083" t="s">
        <v>574</v>
      </c>
      <c r="N13" s="1083"/>
      <c r="O13" s="643">
        <v>9</v>
      </c>
    </row>
    <row r="14" spans="1:15">
      <c r="M14" s="1083" t="s">
        <v>575</v>
      </c>
      <c r="N14" s="1083"/>
      <c r="O14" s="643"/>
    </row>
    <row r="15" spans="1:15">
      <c r="O15" s="188"/>
    </row>
    <row r="16" spans="1:15">
      <c r="O16" s="188"/>
    </row>
    <row r="17" spans="13:15">
      <c r="M17" s="1084" t="s">
        <v>579</v>
      </c>
      <c r="N17" s="1085"/>
      <c r="O17" s="644">
        <v>10</v>
      </c>
    </row>
    <row r="18" spans="13:15">
      <c r="M18" s="1085" t="s">
        <v>1</v>
      </c>
      <c r="N18" s="1085"/>
      <c r="O18" s="644"/>
    </row>
    <row r="19" spans="13:15">
      <c r="M19" s="1085" t="s">
        <v>577</v>
      </c>
      <c r="N19" s="1085"/>
      <c r="O19" s="644">
        <v>13</v>
      </c>
    </row>
    <row r="20" spans="13:15">
      <c r="M20" s="1085"/>
      <c r="N20" s="1085"/>
      <c r="O20" s="644"/>
    </row>
    <row r="21" spans="13:15">
      <c r="M21" s="1085" t="s">
        <v>578</v>
      </c>
      <c r="N21" s="1085"/>
      <c r="O21" s="644">
        <v>17</v>
      </c>
    </row>
    <row r="22" spans="13:15">
      <c r="M22" s="1085"/>
      <c r="N22" s="1085"/>
      <c r="O22" s="644"/>
    </row>
    <row r="23" spans="13:15">
      <c r="M23" s="1085" t="s">
        <v>580</v>
      </c>
      <c r="N23" s="1085"/>
      <c r="O23" s="644">
        <v>24</v>
      </c>
    </row>
    <row r="24" spans="13:15">
      <c r="O24" s="188"/>
    </row>
    <row r="25" spans="13:15">
      <c r="M25" s="1086" t="s">
        <v>581</v>
      </c>
      <c r="N25" s="1086"/>
      <c r="O25" s="646">
        <v>19</v>
      </c>
    </row>
    <row r="26" spans="13:15">
      <c r="M26" s="1086" t="s">
        <v>582</v>
      </c>
      <c r="N26" s="1086"/>
      <c r="O26" s="646"/>
    </row>
    <row r="27" spans="13:15">
      <c r="M27" s="1086" t="s">
        <v>583</v>
      </c>
      <c r="N27" s="1086"/>
      <c r="O27" s="646">
        <v>28</v>
      </c>
    </row>
    <row r="28" spans="13:15">
      <c r="M28" s="1086"/>
      <c r="N28" s="1086"/>
      <c r="O28" s="646"/>
    </row>
    <row r="29" spans="13:15">
      <c r="M29" s="1086" t="s">
        <v>584</v>
      </c>
      <c r="N29" s="1086"/>
      <c r="O29" s="646">
        <v>35</v>
      </c>
    </row>
    <row r="30" spans="13:15">
      <c r="M30" s="1086" t="s">
        <v>585</v>
      </c>
      <c r="N30" s="1086"/>
      <c r="O30" s="646"/>
    </row>
    <row r="31" spans="13:15">
      <c r="M31" s="1086"/>
      <c r="N31" s="1086"/>
      <c r="O31" s="646"/>
    </row>
    <row r="32" spans="13:15">
      <c r="M32" s="1086" t="s">
        <v>586</v>
      </c>
      <c r="N32" s="1086"/>
      <c r="O32" s="646">
        <v>37</v>
      </c>
    </row>
    <row r="33" spans="13:15">
      <c r="M33" s="1086" t="s">
        <v>587</v>
      </c>
      <c r="N33" s="1086"/>
      <c r="O33" s="646"/>
    </row>
    <row r="34" spans="13:15">
      <c r="O34" s="188"/>
    </row>
    <row r="35" spans="13:15">
      <c r="M35" s="1087" t="s">
        <v>588</v>
      </c>
      <c r="N35" s="1087"/>
      <c r="O35" s="647">
        <v>39</v>
      </c>
    </row>
    <row r="36" spans="13:15">
      <c r="M36" s="1087" t="s">
        <v>589</v>
      </c>
      <c r="N36" s="1087"/>
      <c r="O36" s="647"/>
    </row>
    <row r="37" spans="13:15">
      <c r="M37" s="1087"/>
      <c r="N37" s="1087"/>
      <c r="O37" s="647"/>
    </row>
    <row r="38" spans="13:15">
      <c r="M38" s="1087" t="s">
        <v>590</v>
      </c>
      <c r="N38" s="1087"/>
      <c r="O38" s="647">
        <v>40</v>
      </c>
    </row>
    <row r="39" spans="13:15">
      <c r="M39" s="1087"/>
      <c r="N39" s="1087"/>
      <c r="O39" s="647"/>
    </row>
  </sheetData>
  <pageMargins left="0.15748031496062992" right="0.15748031496062992" top="0.15748031496062992" bottom="0.19685039370078741" header="0.15748031496062992" footer="0.15748031496062992"/>
  <pageSetup paperSize="9" scale="94" orientation="landscape"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F35"/>
  <sheetViews>
    <sheetView view="pageBreakPreview" zoomScaleNormal="110" zoomScaleSheetLayoutView="100" workbookViewId="0">
      <selection activeCell="B17" sqref="B17:M32"/>
    </sheetView>
  </sheetViews>
  <sheetFormatPr defaultRowHeight="14.25"/>
  <cols>
    <col min="1" max="1" width="1.28515625" style="208" customWidth="1"/>
    <col min="2" max="2" width="9.140625" style="208"/>
    <col min="3" max="3" width="7.7109375" style="208" customWidth="1"/>
    <col min="4" max="4" width="9.140625" style="208"/>
    <col min="5" max="5" width="6.28515625" style="208" customWidth="1"/>
    <col min="6" max="6" width="9.140625" style="208"/>
    <col min="7" max="7" width="5.7109375" style="208" customWidth="1"/>
    <col min="8" max="8" width="7.5703125" style="208" customWidth="1"/>
    <col min="9" max="9" width="4.42578125" style="208" customWidth="1"/>
    <col min="10" max="10" width="3.85546875" style="208" customWidth="1"/>
    <col min="11" max="11" width="4.7109375" style="208" customWidth="1"/>
    <col min="12" max="12" width="3.28515625" style="208" bestFit="1" customWidth="1"/>
    <col min="13" max="13" width="4.140625" style="208" customWidth="1"/>
    <col min="14" max="14" width="4" style="208" customWidth="1"/>
    <col min="15" max="15" width="7.28515625" style="208" hidden="1" customWidth="1"/>
    <col min="16" max="16" width="3.5703125" style="208" customWidth="1"/>
    <col min="17" max="18" width="5.140625" style="208" bestFit="1" customWidth="1"/>
    <col min="19" max="23" width="3.42578125" style="208" customWidth="1"/>
    <col min="24" max="25" width="3.28515625" style="208" customWidth="1"/>
    <col min="26" max="26" width="3.7109375" style="208" customWidth="1"/>
    <col min="27" max="27" width="4.5703125" style="208" bestFit="1" customWidth="1"/>
    <col min="28" max="29" width="3.42578125" style="208" customWidth="1"/>
    <col min="30" max="30" width="4.5703125" style="208" bestFit="1" customWidth="1"/>
    <col min="31" max="31" width="1" style="208" customWidth="1"/>
    <col min="32" max="16384" width="9.140625" style="208"/>
  </cols>
  <sheetData>
    <row r="1" spans="1:32" ht="15.75" thickBot="1">
      <c r="A1" s="197"/>
      <c r="B1" s="198"/>
      <c r="C1" s="755"/>
      <c r="D1" s="198" t="str">
        <f>Page3!A4</f>
        <v>MOHOKARE LOCAL MUNICIPALITY</v>
      </c>
      <c r="E1" s="197"/>
      <c r="F1" s="197"/>
      <c r="G1" s="197"/>
      <c r="H1" s="197"/>
      <c r="I1" s="755"/>
      <c r="J1" s="197"/>
      <c r="K1" s="197"/>
      <c r="L1" s="197"/>
      <c r="M1" s="197"/>
      <c r="N1" s="197"/>
      <c r="O1" s="197"/>
      <c r="P1" s="197"/>
      <c r="Q1" s="197"/>
      <c r="R1" s="197"/>
      <c r="S1" s="197"/>
      <c r="T1" s="197"/>
      <c r="U1" s="197"/>
      <c r="V1" s="197"/>
      <c r="W1" s="197"/>
      <c r="X1" s="197"/>
      <c r="Y1" s="197"/>
      <c r="Z1" s="251" t="str">
        <f>Page3!A4</f>
        <v>MOHOKARE LOCAL MUNICIPALITY</v>
      </c>
      <c r="AA1" s="197"/>
      <c r="AB1" s="197"/>
      <c r="AC1" s="197"/>
      <c r="AD1" s="197"/>
      <c r="AE1" s="197"/>
    </row>
    <row r="2" spans="1:32" ht="15.75" thickBot="1">
      <c r="A2" s="197"/>
      <c r="B2" s="3080" t="s">
        <v>243</v>
      </c>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2"/>
      <c r="AE2" s="197"/>
    </row>
    <row r="3" spans="1:32" ht="15">
      <c r="A3" s="197"/>
      <c r="B3" s="3083" t="s">
        <v>66</v>
      </c>
      <c r="C3" s="3084"/>
      <c r="D3" s="3084"/>
      <c r="E3" s="3084"/>
      <c r="F3" s="3084"/>
      <c r="G3" s="3084"/>
      <c r="H3" s="3084"/>
      <c r="I3" s="3085" t="s">
        <v>705</v>
      </c>
      <c r="J3" s="3085"/>
      <c r="K3" s="3085"/>
      <c r="L3" s="3085"/>
      <c r="M3" s="3085"/>
      <c r="N3" s="3085"/>
      <c r="O3" s="3085"/>
      <c r="P3" s="3085"/>
      <c r="Q3" s="3085"/>
      <c r="R3" s="3085"/>
      <c r="S3" s="3060" t="s">
        <v>67</v>
      </c>
      <c r="T3" s="3060"/>
      <c r="U3" s="3060"/>
      <c r="V3" s="3060"/>
      <c r="W3" s="3060"/>
      <c r="X3" s="3060"/>
      <c r="Y3" s="3060"/>
      <c r="Z3" s="3060"/>
      <c r="AA3" s="3060"/>
      <c r="AB3" s="3060"/>
      <c r="AC3" s="3060"/>
      <c r="AD3" s="3061"/>
      <c r="AE3" s="197"/>
    </row>
    <row r="4" spans="1:32">
      <c r="A4" s="197"/>
      <c r="B4" s="3121"/>
      <c r="C4" s="3122"/>
      <c r="D4" s="3122"/>
      <c r="E4" s="3122"/>
      <c r="F4" s="3122"/>
      <c r="G4" s="3122"/>
      <c r="H4" s="3122"/>
      <c r="I4" s="3064" t="s">
        <v>119</v>
      </c>
      <c r="J4" s="3064"/>
      <c r="K4" s="3064"/>
      <c r="L4" s="3064"/>
      <c r="M4" s="3064"/>
      <c r="N4" s="3064"/>
      <c r="O4" s="3064"/>
      <c r="P4" s="3064"/>
      <c r="Q4" s="3064"/>
      <c r="R4" s="3064"/>
      <c r="S4" s="2577" t="s">
        <v>735</v>
      </c>
      <c r="T4" s="2577"/>
      <c r="U4" s="2577"/>
      <c r="V4" s="2577"/>
      <c r="W4" s="2577"/>
      <c r="X4" s="2577"/>
      <c r="Y4" s="2577"/>
      <c r="Z4" s="2577"/>
      <c r="AA4" s="2577"/>
      <c r="AB4" s="3065" t="s">
        <v>69</v>
      </c>
      <c r="AC4" s="3065"/>
      <c r="AD4" s="3066"/>
      <c r="AE4" s="197"/>
    </row>
    <row r="5" spans="1:32" ht="15" customHeight="1">
      <c r="A5" s="197"/>
      <c r="B5" s="3102" t="s">
        <v>450</v>
      </c>
      <c r="C5" s="3103"/>
      <c r="D5" s="3103"/>
      <c r="E5" s="3103"/>
      <c r="F5" s="3103"/>
      <c r="G5" s="3103"/>
      <c r="H5" s="3103"/>
      <c r="I5" s="3103"/>
      <c r="J5" s="3103"/>
      <c r="K5" s="3103"/>
      <c r="L5" s="3103"/>
      <c r="M5" s="3103"/>
      <c r="N5" s="3103"/>
      <c r="O5" s="3103"/>
      <c r="P5" s="3104"/>
      <c r="Q5" s="3096" t="s">
        <v>73</v>
      </c>
      <c r="R5" s="3114" t="s">
        <v>73</v>
      </c>
      <c r="S5" s="3110"/>
      <c r="T5" s="3110"/>
      <c r="U5" s="3110"/>
      <c r="V5" s="3110"/>
      <c r="W5" s="3110"/>
      <c r="X5" s="3110"/>
      <c r="Y5" s="3110"/>
      <c r="Z5" s="3110"/>
      <c r="AA5" s="3068" t="s">
        <v>73</v>
      </c>
      <c r="AB5" s="3110"/>
      <c r="AC5" s="3111"/>
      <c r="AD5" s="3071" t="s">
        <v>73</v>
      </c>
      <c r="AE5" s="197"/>
    </row>
    <row r="6" spans="1:32" s="756" customFormat="1" ht="66" customHeight="1">
      <c r="A6" s="214"/>
      <c r="B6" s="3105"/>
      <c r="C6" s="3106"/>
      <c r="D6" s="3106"/>
      <c r="E6" s="3106"/>
      <c r="F6" s="3106"/>
      <c r="G6" s="3106"/>
      <c r="H6" s="3106"/>
      <c r="I6" s="3106"/>
      <c r="J6" s="3106"/>
      <c r="K6" s="3106"/>
      <c r="L6" s="3106"/>
      <c r="M6" s="3106"/>
      <c r="N6" s="3106"/>
      <c r="O6" s="3106"/>
      <c r="P6" s="3107"/>
      <c r="Q6" s="3096"/>
      <c r="R6" s="3114"/>
      <c r="S6" s="3110"/>
      <c r="T6" s="3110"/>
      <c r="U6" s="3110"/>
      <c r="V6" s="3110"/>
      <c r="W6" s="3110"/>
      <c r="X6" s="3110"/>
      <c r="Y6" s="3110"/>
      <c r="Z6" s="3110"/>
      <c r="AA6" s="3068"/>
      <c r="AB6" s="3110"/>
      <c r="AC6" s="3111"/>
      <c r="AD6" s="3071"/>
      <c r="AE6" s="214"/>
    </row>
    <row r="7" spans="1:32">
      <c r="A7" s="197"/>
      <c r="B7" s="3118" t="s">
        <v>37</v>
      </c>
      <c r="C7" s="3119"/>
      <c r="D7" s="3119"/>
      <c r="E7" s="3119"/>
      <c r="F7" s="3119"/>
      <c r="G7" s="3119"/>
      <c r="H7" s="3119"/>
      <c r="I7" s="3119"/>
      <c r="J7" s="3119"/>
      <c r="K7" s="3119"/>
      <c r="L7" s="3119"/>
      <c r="M7" s="3119"/>
      <c r="N7" s="3119"/>
      <c r="O7" s="3119"/>
      <c r="P7" s="3119"/>
      <c r="Q7" s="3120"/>
      <c r="R7" s="781"/>
      <c r="S7" s="3110"/>
      <c r="T7" s="3110"/>
      <c r="U7" s="3110"/>
      <c r="V7" s="3110"/>
      <c r="W7" s="3110"/>
      <c r="X7" s="3110"/>
      <c r="Y7" s="3110"/>
      <c r="Z7" s="3110"/>
      <c r="AA7" s="3068"/>
      <c r="AB7" s="3110"/>
      <c r="AC7" s="3111"/>
      <c r="AD7" s="3071"/>
      <c r="AE7" s="197"/>
      <c r="AF7" s="312"/>
    </row>
    <row r="8" spans="1:32">
      <c r="A8" s="197"/>
      <c r="B8" s="3115" t="s">
        <v>208</v>
      </c>
      <c r="C8" s="3116"/>
      <c r="D8" s="3116"/>
      <c r="E8" s="3116"/>
      <c r="F8" s="3116"/>
      <c r="G8" s="3116"/>
      <c r="H8" s="3116"/>
      <c r="I8" s="3116"/>
      <c r="J8" s="3116"/>
      <c r="K8" s="3116"/>
      <c r="L8" s="3116"/>
      <c r="M8" s="3116"/>
      <c r="N8" s="3116"/>
      <c r="O8" s="3116"/>
      <c r="P8" s="3116"/>
      <c r="Q8" s="3116"/>
      <c r="R8" s="3117"/>
      <c r="S8" s="3112"/>
      <c r="T8" s="3112"/>
      <c r="U8" s="3112"/>
      <c r="V8" s="3112"/>
      <c r="W8" s="3112"/>
      <c r="X8" s="3112"/>
      <c r="Y8" s="3112"/>
      <c r="Z8" s="3112"/>
      <c r="AA8" s="3068"/>
      <c r="AB8" s="3112"/>
      <c r="AC8" s="3113"/>
      <c r="AD8" s="3071"/>
      <c r="AE8" s="197"/>
      <c r="AF8" s="312"/>
    </row>
    <row r="9" spans="1:32">
      <c r="A9" s="197"/>
      <c r="B9" s="757"/>
      <c r="C9" s="758"/>
      <c r="D9" s="758"/>
      <c r="E9" s="758"/>
      <c r="F9" s="758"/>
      <c r="G9" s="758"/>
      <c r="H9" s="758"/>
      <c r="I9" s="758"/>
      <c r="J9" s="758"/>
      <c r="K9" s="758"/>
      <c r="L9" s="758"/>
      <c r="M9" s="758"/>
      <c r="N9" s="758"/>
      <c r="O9" s="758"/>
      <c r="P9" s="758"/>
      <c r="Q9" s="562"/>
      <c r="R9" s="782"/>
      <c r="S9" s="194"/>
      <c r="T9" s="194"/>
      <c r="U9" s="194"/>
      <c r="V9" s="194"/>
      <c r="W9" s="194"/>
      <c r="X9" s="194"/>
      <c r="Y9" s="194"/>
      <c r="Z9" s="194"/>
      <c r="AA9" s="220"/>
      <c r="AB9" s="194"/>
      <c r="AC9" s="194"/>
      <c r="AD9" s="720"/>
      <c r="AE9" s="197"/>
    </row>
    <row r="10" spans="1:32" ht="15.75">
      <c r="A10" s="197"/>
      <c r="B10" s="759"/>
      <c r="C10" s="758"/>
      <c r="D10" s="760"/>
      <c r="E10" s="758"/>
      <c r="F10" s="758"/>
      <c r="G10" s="758"/>
      <c r="H10" s="758"/>
      <c r="I10" s="758"/>
      <c r="J10" s="758"/>
      <c r="K10" s="758"/>
      <c r="L10" s="758"/>
      <c r="M10" s="758"/>
      <c r="N10" s="758"/>
      <c r="O10" s="758"/>
      <c r="P10" s="758"/>
      <c r="Q10" s="220"/>
      <c r="R10" s="761"/>
      <c r="S10" s="194"/>
      <c r="T10" s="194"/>
      <c r="U10" s="194"/>
      <c r="V10" s="194"/>
      <c r="W10" s="194"/>
      <c r="X10" s="194"/>
      <c r="Y10" s="194"/>
      <c r="Z10" s="194"/>
      <c r="AA10" s="220"/>
      <c r="AB10" s="194"/>
      <c r="AC10" s="194"/>
      <c r="AD10" s="720"/>
      <c r="AE10" s="197"/>
    </row>
    <row r="11" spans="1:32">
      <c r="A11" s="197"/>
      <c r="B11" s="762"/>
      <c r="C11" s="760"/>
      <c r="D11" s="760"/>
      <c r="E11" s="758"/>
      <c r="F11" s="758"/>
      <c r="G11" s="758"/>
      <c r="H11" s="758"/>
      <c r="I11" s="758"/>
      <c r="J11" s="758"/>
      <c r="K11" s="758"/>
      <c r="L11" s="758"/>
      <c r="M11" s="758"/>
      <c r="N11" s="758"/>
      <c r="O11" s="758"/>
      <c r="P11" s="758"/>
      <c r="Q11" s="220"/>
      <c r="R11" s="761"/>
      <c r="S11" s="194"/>
      <c r="T11" s="194"/>
      <c r="U11" s="194"/>
      <c r="V11" s="194"/>
      <c r="W11" s="194"/>
      <c r="X11" s="194"/>
      <c r="Y11" s="194"/>
      <c r="Z11" s="194"/>
      <c r="AA11" s="220"/>
      <c r="AB11" s="194"/>
      <c r="AC11" s="194"/>
      <c r="AD11" s="720"/>
      <c r="AE11" s="197"/>
    </row>
    <row r="12" spans="1:32" ht="15">
      <c r="A12" s="197"/>
      <c r="B12" s="763" t="s">
        <v>407</v>
      </c>
      <c r="C12" s="764"/>
      <c r="D12" s="764"/>
      <c r="E12" s="764"/>
      <c r="F12" s="764"/>
      <c r="G12" s="765"/>
      <c r="H12" s="764"/>
      <c r="I12" s="758"/>
      <c r="J12" s="758"/>
      <c r="K12" s="758"/>
      <c r="L12" s="758"/>
      <c r="M12" s="758"/>
      <c r="N12" s="758"/>
      <c r="O12" s="758"/>
      <c r="P12" s="758"/>
      <c r="Q12" s="708">
        <f>'Topic 8A'!J31</f>
        <v>0.2</v>
      </c>
      <c r="R12" s="709">
        <f>'Topic 8A'!K31</f>
        <v>0.2</v>
      </c>
      <c r="S12" s="194"/>
      <c r="T12" s="194"/>
      <c r="U12" s="194"/>
      <c r="V12" s="194"/>
      <c r="W12" s="194"/>
      <c r="X12" s="194"/>
      <c r="Y12" s="194"/>
      <c r="Z12" s="194"/>
      <c r="AA12" s="220"/>
      <c r="AB12" s="194"/>
      <c r="AC12" s="194"/>
      <c r="AD12" s="720"/>
      <c r="AE12" s="197"/>
    </row>
    <row r="13" spans="1:32" ht="15">
      <c r="A13" s="197"/>
      <c r="B13" s="763" t="s">
        <v>451</v>
      </c>
      <c r="C13" s="764"/>
      <c r="D13" s="764"/>
      <c r="E13" s="764"/>
      <c r="F13" s="764"/>
      <c r="G13" s="764"/>
      <c r="H13" s="764"/>
      <c r="I13" s="758"/>
      <c r="J13" s="758"/>
      <c r="K13" s="758"/>
      <c r="L13" s="758"/>
      <c r="M13" s="758"/>
      <c r="N13" s="758"/>
      <c r="O13" s="758"/>
      <c r="P13" s="758"/>
      <c r="Q13" s="708">
        <f>'Topic 8C (1)'!C75</f>
        <v>0.4</v>
      </c>
      <c r="R13" s="709">
        <f>'Topic 8C (1)'!D75</f>
        <v>0.4</v>
      </c>
      <c r="S13" s="194"/>
      <c r="T13" s="194"/>
      <c r="U13" s="194"/>
      <c r="V13" s="194"/>
      <c r="W13" s="194"/>
      <c r="X13" s="194"/>
      <c r="Y13" s="194"/>
      <c r="Z13" s="194"/>
      <c r="AA13" s="220"/>
      <c r="AB13" s="194"/>
      <c r="AC13" s="194"/>
      <c r="AD13" s="720"/>
      <c r="AE13" s="197"/>
    </row>
    <row r="14" spans="1:32" ht="15">
      <c r="A14" s="197"/>
      <c r="B14" s="763" t="s">
        <v>452</v>
      </c>
      <c r="C14" s="764"/>
      <c r="D14" s="764"/>
      <c r="E14" s="764"/>
      <c r="F14" s="764"/>
      <c r="G14" s="764"/>
      <c r="H14" s="764"/>
      <c r="I14" s="766"/>
      <c r="J14" s="758"/>
      <c r="K14" s="758"/>
      <c r="L14" s="758"/>
      <c r="M14" s="758"/>
      <c r="N14" s="758"/>
      <c r="O14" s="758"/>
      <c r="P14" s="758"/>
      <c r="Q14" s="708">
        <f>'Topic 8C (1)'!C76</f>
        <v>0.4</v>
      </c>
      <c r="R14" s="709">
        <f>'Topic 8C (1)'!D76</f>
        <v>0.4</v>
      </c>
      <c r="S14" s="194"/>
      <c r="T14" s="194"/>
      <c r="U14" s="194"/>
      <c r="V14" s="194"/>
      <c r="W14" s="194"/>
      <c r="X14" s="194"/>
      <c r="Y14" s="194"/>
      <c r="Z14" s="194"/>
      <c r="AA14" s="220"/>
      <c r="AB14" s="194"/>
      <c r="AC14" s="194"/>
      <c r="AD14" s="720"/>
      <c r="AE14" s="197"/>
    </row>
    <row r="15" spans="1:32">
      <c r="A15" s="197"/>
      <c r="B15" s="767"/>
      <c r="C15" s="764"/>
      <c r="D15" s="764"/>
      <c r="E15" s="764"/>
      <c r="F15" s="764"/>
      <c r="G15" s="764"/>
      <c r="H15" s="764"/>
      <c r="I15" s="758"/>
      <c r="J15" s="758"/>
      <c r="K15" s="758"/>
      <c r="L15" s="758"/>
      <c r="M15" s="758"/>
      <c r="N15" s="758"/>
      <c r="O15" s="758"/>
      <c r="P15" s="758"/>
      <c r="Q15" s="358"/>
      <c r="R15" s="768"/>
      <c r="S15" s="194"/>
      <c r="T15" s="234"/>
      <c r="U15" s="234"/>
      <c r="V15" s="234"/>
      <c r="W15" s="234"/>
      <c r="X15" s="234"/>
      <c r="Y15" s="234"/>
      <c r="Z15" s="234"/>
      <c r="AA15" s="784"/>
      <c r="AB15" s="234"/>
      <c r="AC15" s="234"/>
      <c r="AD15" s="785"/>
      <c r="AE15" s="197"/>
    </row>
    <row r="16" spans="1:32" ht="15">
      <c r="A16" s="197"/>
      <c r="B16" s="3108" t="s">
        <v>63</v>
      </c>
      <c r="C16" s="3109"/>
      <c r="D16" s="2034"/>
      <c r="E16" s="2034"/>
      <c r="F16" s="2034"/>
      <c r="G16" s="2034"/>
      <c r="H16" s="2034"/>
      <c r="I16" s="2034"/>
      <c r="J16" s="2034"/>
      <c r="K16" s="2034"/>
      <c r="L16" s="2034"/>
      <c r="M16" s="2034"/>
      <c r="N16" s="758"/>
      <c r="O16" s="758"/>
      <c r="P16" s="758"/>
      <c r="Q16" s="358"/>
      <c r="R16" s="768"/>
      <c r="S16" s="769"/>
      <c r="T16" s="3125" t="s">
        <v>109</v>
      </c>
      <c r="U16" s="3125"/>
      <c r="V16" s="3125"/>
      <c r="W16" s="3125"/>
      <c r="X16" s="3125"/>
      <c r="Y16" s="3125"/>
      <c r="Z16" s="3125"/>
      <c r="AA16" s="3125"/>
      <c r="AB16" s="3125"/>
      <c r="AC16" s="3125"/>
      <c r="AD16" s="3126"/>
      <c r="AE16" s="197"/>
    </row>
    <row r="17" spans="1:31">
      <c r="A17" s="197"/>
      <c r="B17" s="3128"/>
      <c r="C17" s="3129"/>
      <c r="D17" s="3129"/>
      <c r="E17" s="3129"/>
      <c r="F17" s="3129"/>
      <c r="G17" s="3129"/>
      <c r="H17" s="3129"/>
      <c r="I17" s="3129"/>
      <c r="J17" s="3129"/>
      <c r="K17" s="3129"/>
      <c r="L17" s="3129"/>
      <c r="M17" s="3130"/>
      <c r="N17" s="758"/>
      <c r="O17" s="758"/>
      <c r="P17" s="758"/>
      <c r="Q17" s="358"/>
      <c r="R17" s="768"/>
      <c r="S17" s="194"/>
      <c r="T17" s="234"/>
      <c r="U17" s="234"/>
      <c r="V17" s="234"/>
      <c r="W17" s="3127" t="s">
        <v>110</v>
      </c>
      <c r="X17" s="3127"/>
      <c r="Y17" s="3127"/>
      <c r="Z17" s="3127"/>
      <c r="AA17" s="779">
        <f>AVERAGE('Topic 8A'!E75:E76,'Topic 8A'!T31)</f>
        <v>0.6</v>
      </c>
      <c r="AB17" s="234"/>
      <c r="AC17" s="234"/>
      <c r="AD17" s="786"/>
      <c r="AE17" s="197"/>
    </row>
    <row r="18" spans="1:31" ht="15" customHeight="1">
      <c r="A18" s="197"/>
      <c r="B18" s="3131"/>
      <c r="C18" s="3132"/>
      <c r="D18" s="3132"/>
      <c r="E18" s="3132"/>
      <c r="F18" s="3132"/>
      <c r="G18" s="3132"/>
      <c r="H18" s="3132"/>
      <c r="I18" s="3132"/>
      <c r="J18" s="3132"/>
      <c r="K18" s="3132"/>
      <c r="L18" s="3132"/>
      <c r="M18" s="3133"/>
      <c r="N18" s="758"/>
      <c r="O18" s="766"/>
      <c r="P18" s="758"/>
      <c r="Q18" s="358"/>
      <c r="R18" s="768"/>
      <c r="S18" s="194"/>
      <c r="T18" s="234"/>
      <c r="U18" s="234"/>
      <c r="V18" s="234"/>
      <c r="W18" s="234"/>
      <c r="X18" s="234"/>
      <c r="Y18" s="234"/>
      <c r="Z18" s="234"/>
      <c r="AA18" s="3127" t="s">
        <v>69</v>
      </c>
      <c r="AB18" s="3127"/>
      <c r="AC18" s="3127"/>
      <c r="AD18" s="783">
        <f>AVERAGE('Topic 8A'!F75:F76,'Topic 8A'!W31)</f>
        <v>0.4</v>
      </c>
      <c r="AE18" s="197"/>
    </row>
    <row r="19" spans="1:31" ht="15" customHeight="1">
      <c r="A19" s="197"/>
      <c r="B19" s="3131"/>
      <c r="C19" s="3132"/>
      <c r="D19" s="3132"/>
      <c r="E19" s="3132"/>
      <c r="F19" s="3132"/>
      <c r="G19" s="3132"/>
      <c r="H19" s="3132"/>
      <c r="I19" s="3132"/>
      <c r="J19" s="3132"/>
      <c r="K19" s="3132"/>
      <c r="L19" s="3132"/>
      <c r="M19" s="3133"/>
      <c r="N19" s="758"/>
      <c r="O19" s="766"/>
      <c r="P19" s="758"/>
      <c r="Q19" s="358"/>
      <c r="R19" s="768"/>
      <c r="S19" s="194"/>
      <c r="T19" s="234"/>
      <c r="U19" s="234"/>
      <c r="V19" s="234"/>
      <c r="W19" s="234"/>
      <c r="X19" s="234"/>
      <c r="Y19" s="234"/>
      <c r="Z19" s="234"/>
      <c r="AA19" s="234"/>
      <c r="AB19" s="234"/>
      <c r="AC19" s="234"/>
      <c r="AD19" s="787"/>
      <c r="AE19" s="197"/>
    </row>
    <row r="20" spans="1:31" ht="15" customHeight="1">
      <c r="A20" s="197"/>
      <c r="B20" s="3131"/>
      <c r="C20" s="3132"/>
      <c r="D20" s="3132"/>
      <c r="E20" s="3132"/>
      <c r="F20" s="3132"/>
      <c r="G20" s="3132"/>
      <c r="H20" s="3132"/>
      <c r="I20" s="3132"/>
      <c r="J20" s="3132"/>
      <c r="K20" s="3132"/>
      <c r="L20" s="3132"/>
      <c r="M20" s="3133"/>
      <c r="N20" s="758"/>
      <c r="O20" s="766"/>
      <c r="P20" s="758"/>
      <c r="Q20" s="358"/>
      <c r="R20" s="768"/>
      <c r="S20" s="194"/>
      <c r="T20" s="234"/>
      <c r="U20" s="234"/>
      <c r="V20" s="234"/>
      <c r="W20" s="234"/>
      <c r="X20" s="234"/>
      <c r="Y20" s="234"/>
      <c r="Z20" s="234"/>
      <c r="AA20" s="234"/>
      <c r="AB20" s="234"/>
      <c r="AC20" s="234"/>
      <c r="AD20" s="787"/>
      <c r="AE20" s="197"/>
    </row>
    <row r="21" spans="1:31" ht="15" customHeight="1">
      <c r="A21" s="197"/>
      <c r="B21" s="3131"/>
      <c r="C21" s="3132"/>
      <c r="D21" s="3132"/>
      <c r="E21" s="3132"/>
      <c r="F21" s="3132"/>
      <c r="G21" s="3132"/>
      <c r="H21" s="3132"/>
      <c r="I21" s="3132"/>
      <c r="J21" s="3132"/>
      <c r="K21" s="3132"/>
      <c r="L21" s="3132"/>
      <c r="M21" s="3133"/>
      <c r="N21" s="758"/>
      <c r="O21" s="766"/>
      <c r="P21" s="758"/>
      <c r="Q21" s="358"/>
      <c r="R21" s="768"/>
      <c r="S21" s="194"/>
      <c r="T21" s="194"/>
      <c r="U21" s="194"/>
      <c r="V21" s="194"/>
      <c r="W21" s="194"/>
      <c r="X21" s="194"/>
      <c r="Y21" s="194"/>
      <c r="Z21" s="194"/>
      <c r="AA21" s="194"/>
      <c r="AB21" s="194"/>
      <c r="AC21" s="194"/>
      <c r="AD21" s="770"/>
      <c r="AE21" s="197"/>
    </row>
    <row r="22" spans="1:31" ht="15" customHeight="1">
      <c r="A22" s="197"/>
      <c r="B22" s="3131"/>
      <c r="C22" s="3132"/>
      <c r="D22" s="3132"/>
      <c r="E22" s="3132"/>
      <c r="F22" s="3132"/>
      <c r="G22" s="3132"/>
      <c r="H22" s="3132"/>
      <c r="I22" s="3132"/>
      <c r="J22" s="3132"/>
      <c r="K22" s="3132"/>
      <c r="L22" s="3132"/>
      <c r="M22" s="3133"/>
      <c r="N22" s="758"/>
      <c r="O22" s="766"/>
      <c r="P22" s="758"/>
      <c r="Q22" s="358"/>
      <c r="R22" s="768"/>
      <c r="S22" s="194"/>
      <c r="T22" s="194"/>
      <c r="U22" s="194"/>
      <c r="V22" s="194"/>
      <c r="W22" s="194"/>
      <c r="X22" s="194"/>
      <c r="Y22" s="194"/>
      <c r="Z22" s="194"/>
      <c r="AA22" s="194"/>
      <c r="AB22" s="194"/>
      <c r="AC22" s="194"/>
      <c r="AD22" s="770"/>
      <c r="AE22" s="197"/>
    </row>
    <row r="23" spans="1:31" ht="15" customHeight="1">
      <c r="A23" s="197"/>
      <c r="B23" s="3131"/>
      <c r="C23" s="3132"/>
      <c r="D23" s="3132"/>
      <c r="E23" s="3132"/>
      <c r="F23" s="3132"/>
      <c r="G23" s="3132"/>
      <c r="H23" s="3132"/>
      <c r="I23" s="3132"/>
      <c r="J23" s="3132"/>
      <c r="K23" s="3132"/>
      <c r="L23" s="3132"/>
      <c r="M23" s="3133"/>
      <c r="N23" s="758"/>
      <c r="O23" s="766"/>
      <c r="P23" s="758"/>
      <c r="Q23" s="358"/>
      <c r="R23" s="768"/>
      <c r="S23" s="194"/>
      <c r="T23" s="194"/>
      <c r="U23" s="194"/>
      <c r="V23" s="194"/>
      <c r="W23" s="194"/>
      <c r="X23" s="194"/>
      <c r="Y23" s="194"/>
      <c r="Z23" s="194"/>
      <c r="AA23" s="194"/>
      <c r="AB23" s="194"/>
      <c r="AC23" s="194"/>
      <c r="AD23" s="770"/>
      <c r="AE23" s="197"/>
    </row>
    <row r="24" spans="1:31" ht="15" customHeight="1">
      <c r="A24" s="197"/>
      <c r="B24" s="3131"/>
      <c r="C24" s="3132"/>
      <c r="D24" s="3132"/>
      <c r="E24" s="3132"/>
      <c r="F24" s="3132"/>
      <c r="G24" s="3132"/>
      <c r="H24" s="3132"/>
      <c r="I24" s="3132"/>
      <c r="J24" s="3132"/>
      <c r="K24" s="3132"/>
      <c r="L24" s="3132"/>
      <c r="M24" s="3133"/>
      <c r="N24" s="758"/>
      <c r="O24" s="766"/>
      <c r="P24" s="758"/>
      <c r="Q24" s="358"/>
      <c r="R24" s="768"/>
      <c r="S24" s="194"/>
      <c r="T24" s="194"/>
      <c r="U24" s="194"/>
      <c r="V24" s="194"/>
      <c r="W24" s="194"/>
      <c r="X24" s="194"/>
      <c r="Y24" s="194"/>
      <c r="Z24" s="194"/>
      <c r="AA24" s="194"/>
      <c r="AB24" s="194"/>
      <c r="AC24" s="194"/>
      <c r="AD24" s="770"/>
      <c r="AE24" s="197"/>
    </row>
    <row r="25" spans="1:31" ht="15" customHeight="1">
      <c r="A25" s="197"/>
      <c r="B25" s="3131"/>
      <c r="C25" s="3132"/>
      <c r="D25" s="3132"/>
      <c r="E25" s="3132"/>
      <c r="F25" s="3132"/>
      <c r="G25" s="3132"/>
      <c r="H25" s="3132"/>
      <c r="I25" s="3132"/>
      <c r="J25" s="3132"/>
      <c r="K25" s="3132"/>
      <c r="L25" s="3132"/>
      <c r="M25" s="3133"/>
      <c r="N25" s="758"/>
      <c r="O25" s="766"/>
      <c r="P25" s="758"/>
      <c r="Q25" s="358"/>
      <c r="R25" s="768"/>
      <c r="S25" s="194"/>
      <c r="T25" s="194"/>
      <c r="U25" s="194"/>
      <c r="V25" s="194"/>
      <c r="W25" s="194"/>
      <c r="X25" s="194"/>
      <c r="Y25" s="194"/>
      <c r="Z25" s="194"/>
      <c r="AA25" s="194"/>
      <c r="AB25" s="194"/>
      <c r="AC25" s="194"/>
      <c r="AD25" s="770"/>
      <c r="AE25" s="197"/>
    </row>
    <row r="26" spans="1:31" ht="15" customHeight="1">
      <c r="A26" s="197"/>
      <c r="B26" s="3131"/>
      <c r="C26" s="3132"/>
      <c r="D26" s="3132"/>
      <c r="E26" s="3132"/>
      <c r="F26" s="3132"/>
      <c r="G26" s="3132"/>
      <c r="H26" s="3132"/>
      <c r="I26" s="3132"/>
      <c r="J26" s="3132"/>
      <c r="K26" s="3132"/>
      <c r="L26" s="3132"/>
      <c r="M26" s="3133"/>
      <c r="N26" s="758"/>
      <c r="O26" s="766"/>
      <c r="P26" s="758"/>
      <c r="Q26" s="358"/>
      <c r="R26" s="768"/>
      <c r="S26" s="194"/>
      <c r="T26" s="194"/>
      <c r="U26" s="194"/>
      <c r="V26" s="194"/>
      <c r="W26" s="194"/>
      <c r="X26" s="194"/>
      <c r="Y26" s="194"/>
      <c r="Z26" s="194"/>
      <c r="AA26" s="194"/>
      <c r="AB26" s="194"/>
      <c r="AC26" s="194"/>
      <c r="AD26" s="770"/>
      <c r="AE26" s="197"/>
    </row>
    <row r="27" spans="1:31" ht="15" customHeight="1">
      <c r="A27" s="197"/>
      <c r="B27" s="3131"/>
      <c r="C27" s="3132"/>
      <c r="D27" s="3132"/>
      <c r="E27" s="3132"/>
      <c r="F27" s="3132"/>
      <c r="G27" s="3132"/>
      <c r="H27" s="3132"/>
      <c r="I27" s="3132"/>
      <c r="J27" s="3132"/>
      <c r="K27" s="3132"/>
      <c r="L27" s="3132"/>
      <c r="M27" s="3133"/>
      <c r="N27" s="758"/>
      <c r="O27" s="766"/>
      <c r="P27" s="758"/>
      <c r="Q27" s="358"/>
      <c r="R27" s="768"/>
      <c r="S27" s="194"/>
      <c r="T27" s="194"/>
      <c r="U27" s="194"/>
      <c r="V27" s="194"/>
      <c r="W27" s="194"/>
      <c r="X27" s="194"/>
      <c r="Y27" s="194"/>
      <c r="Z27" s="194"/>
      <c r="AA27" s="194"/>
      <c r="AB27" s="194"/>
      <c r="AC27" s="194"/>
      <c r="AD27" s="770"/>
      <c r="AE27" s="197"/>
    </row>
    <row r="28" spans="1:31" ht="15" customHeight="1">
      <c r="A28" s="197"/>
      <c r="B28" s="3131"/>
      <c r="C28" s="3132"/>
      <c r="D28" s="3132"/>
      <c r="E28" s="3132"/>
      <c r="F28" s="3132"/>
      <c r="G28" s="3132"/>
      <c r="H28" s="3132"/>
      <c r="I28" s="3132"/>
      <c r="J28" s="3132"/>
      <c r="K28" s="3132"/>
      <c r="L28" s="3132"/>
      <c r="M28" s="3133"/>
      <c r="N28" s="758"/>
      <c r="O28" s="758"/>
      <c r="P28" s="758"/>
      <c r="Q28" s="358"/>
      <c r="R28" s="768"/>
      <c r="S28" s="194"/>
      <c r="T28" s="194"/>
      <c r="U28" s="194"/>
      <c r="V28" s="194"/>
      <c r="W28" s="194"/>
      <c r="X28" s="194"/>
      <c r="Y28" s="194"/>
      <c r="Z28" s="194"/>
      <c r="AA28" s="194"/>
      <c r="AB28" s="194"/>
      <c r="AC28" s="194"/>
      <c r="AD28" s="230"/>
      <c r="AE28" s="197"/>
    </row>
    <row r="29" spans="1:31" ht="15" customHeight="1">
      <c r="A29" s="197"/>
      <c r="B29" s="3131"/>
      <c r="C29" s="3132"/>
      <c r="D29" s="3132"/>
      <c r="E29" s="3132"/>
      <c r="F29" s="3132"/>
      <c r="G29" s="3132"/>
      <c r="H29" s="3132"/>
      <c r="I29" s="3132"/>
      <c r="J29" s="3132"/>
      <c r="K29" s="3132"/>
      <c r="L29" s="3132"/>
      <c r="M29" s="3133"/>
      <c r="N29" s="758"/>
      <c r="O29" s="758"/>
      <c r="P29" s="758"/>
      <c r="Q29" s="358"/>
      <c r="R29" s="768"/>
      <c r="S29" s="194"/>
      <c r="T29" s="194"/>
      <c r="U29" s="194"/>
      <c r="V29" s="194"/>
      <c r="W29" s="194"/>
      <c r="X29" s="194"/>
      <c r="Y29" s="194"/>
      <c r="Z29" s="194"/>
      <c r="AA29" s="194"/>
      <c r="AB29" s="194"/>
      <c r="AC29" s="194"/>
      <c r="AD29" s="230"/>
      <c r="AE29" s="197"/>
    </row>
    <row r="30" spans="1:31" ht="15" customHeight="1">
      <c r="A30" s="197"/>
      <c r="B30" s="3131"/>
      <c r="C30" s="3132"/>
      <c r="D30" s="3132"/>
      <c r="E30" s="3132"/>
      <c r="F30" s="3132"/>
      <c r="G30" s="3132"/>
      <c r="H30" s="3132"/>
      <c r="I30" s="3132"/>
      <c r="J30" s="3132"/>
      <c r="K30" s="3132"/>
      <c r="L30" s="3132"/>
      <c r="M30" s="3133"/>
      <c r="N30" s="758"/>
      <c r="O30" s="758"/>
      <c r="P30" s="758"/>
      <c r="Q30" s="358"/>
      <c r="R30" s="768"/>
      <c r="S30" s="194"/>
      <c r="T30" s="194"/>
      <c r="U30" s="194"/>
      <c r="V30" s="194"/>
      <c r="W30" s="194"/>
      <c r="X30" s="194"/>
      <c r="Y30" s="194"/>
      <c r="Z30" s="194"/>
      <c r="AA30" s="194"/>
      <c r="AB30" s="194"/>
      <c r="AC30" s="194"/>
      <c r="AD30" s="230"/>
      <c r="AE30" s="197"/>
    </row>
    <row r="31" spans="1:31" ht="15" customHeight="1">
      <c r="A31" s="197"/>
      <c r="B31" s="3131"/>
      <c r="C31" s="3132"/>
      <c r="D31" s="3132"/>
      <c r="E31" s="3132"/>
      <c r="F31" s="3132"/>
      <c r="G31" s="3132"/>
      <c r="H31" s="3132"/>
      <c r="I31" s="3132"/>
      <c r="J31" s="3132"/>
      <c r="K31" s="3132"/>
      <c r="L31" s="3132"/>
      <c r="M31" s="3133"/>
      <c r="N31" s="758"/>
      <c r="O31" s="758"/>
      <c r="P31" s="758"/>
      <c r="Q31" s="358"/>
      <c r="R31" s="768"/>
      <c r="S31" s="769"/>
      <c r="T31" s="194"/>
      <c r="U31" s="194"/>
      <c r="V31" s="194"/>
      <c r="W31" s="194"/>
      <c r="X31" s="194"/>
      <c r="Y31" s="194"/>
      <c r="Z31" s="194"/>
      <c r="AA31" s="194"/>
      <c r="AB31" s="194"/>
      <c r="AC31" s="194"/>
      <c r="AD31" s="230"/>
      <c r="AE31" s="197"/>
    </row>
    <row r="32" spans="1:31" ht="15.75" customHeight="1" thickBot="1">
      <c r="A32" s="197"/>
      <c r="B32" s="3134"/>
      <c r="C32" s="3135"/>
      <c r="D32" s="3135"/>
      <c r="E32" s="3135"/>
      <c r="F32" s="3135"/>
      <c r="G32" s="3135"/>
      <c r="H32" s="3135"/>
      <c r="I32" s="3135"/>
      <c r="J32" s="3135"/>
      <c r="K32" s="3135"/>
      <c r="L32" s="3135"/>
      <c r="M32" s="3136"/>
      <c r="P32" s="771"/>
      <c r="Q32" s="358"/>
      <c r="R32" s="772"/>
      <c r="S32" s="3137" t="s">
        <v>64</v>
      </c>
      <c r="T32" s="3137"/>
      <c r="U32" s="3137"/>
      <c r="V32" s="3137"/>
      <c r="W32" s="3137"/>
      <c r="X32" s="3137"/>
      <c r="Y32" s="3137"/>
      <c r="Z32" s="3137"/>
      <c r="AA32" s="3137"/>
      <c r="AB32" s="3137"/>
      <c r="AC32" s="3138"/>
      <c r="AD32" s="780">
        <f>AVERAGE(Q12:Q14)</f>
        <v>0.33333333333333331</v>
      </c>
      <c r="AE32" s="197"/>
    </row>
    <row r="33" spans="1:31" ht="15.75" customHeight="1" thickBot="1">
      <c r="A33" s="197"/>
      <c r="B33" s="773"/>
      <c r="C33" s="236"/>
      <c r="D33" s="503"/>
      <c r="E33" s="503"/>
      <c r="F33" s="503"/>
      <c r="G33" s="503"/>
      <c r="H33" s="503"/>
      <c r="I33" s="774"/>
      <c r="J33" s="503"/>
      <c r="K33" s="503"/>
      <c r="L33" s="503"/>
      <c r="M33" s="503"/>
      <c r="N33" s="503"/>
      <c r="O33" s="503"/>
      <c r="P33" s="775"/>
      <c r="Q33" s="335"/>
      <c r="R33" s="776"/>
      <c r="S33" s="3123" t="s">
        <v>65</v>
      </c>
      <c r="T33" s="3123"/>
      <c r="U33" s="3123"/>
      <c r="V33" s="3123"/>
      <c r="W33" s="3123"/>
      <c r="X33" s="3123"/>
      <c r="Y33" s="3123"/>
      <c r="Z33" s="3123"/>
      <c r="AA33" s="3123"/>
      <c r="AB33" s="3123"/>
      <c r="AC33" s="3124"/>
      <c r="AD33" s="780">
        <f>AVERAGE(R12:R14)</f>
        <v>0.33333333333333331</v>
      </c>
      <c r="AE33" s="197"/>
    </row>
    <row r="34" spans="1:31" ht="27" customHeight="1">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777" t="s">
        <v>1251</v>
      </c>
      <c r="AD34" s="778">
        <v>23</v>
      </c>
      <c r="AE34" s="197"/>
    </row>
    <row r="35" spans="1:31">
      <c r="A35" s="277"/>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row>
  </sheetData>
  <mergeCells count="25">
    <mergeCell ref="S33:AC33"/>
    <mergeCell ref="T16:AD16"/>
    <mergeCell ref="W17:Z17"/>
    <mergeCell ref="AA18:AC18"/>
    <mergeCell ref="B17:M32"/>
    <mergeCell ref="S32:AC32"/>
    <mergeCell ref="B2:AD2"/>
    <mergeCell ref="B3:H3"/>
    <mergeCell ref="I3:R3"/>
    <mergeCell ref="S3:AD3"/>
    <mergeCell ref="I4:R4"/>
    <mergeCell ref="S4:AA4"/>
    <mergeCell ref="AB4:AD4"/>
    <mergeCell ref="B4:H4"/>
    <mergeCell ref="AD5:AD8"/>
    <mergeCell ref="B5:P6"/>
    <mergeCell ref="B16:C16"/>
    <mergeCell ref="D16:M16"/>
    <mergeCell ref="AB5:AC8"/>
    <mergeCell ref="AA5:AA8"/>
    <mergeCell ref="Q5:Q6"/>
    <mergeCell ref="R5:R6"/>
    <mergeCell ref="S5:Z8"/>
    <mergeCell ref="B8:R8"/>
    <mergeCell ref="B7:Q7"/>
  </mergeCells>
  <pageMargins left="0.23622047244094491" right="0.19685039370078741" top="0.15748031496062992" bottom="0.15748031496062992" header="0.15748031496062992" footer="0.19685039370078741"/>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72"/>
  <sheetViews>
    <sheetView view="pageBreakPreview" topLeftCell="A43" zoomScale="85" zoomScaleSheetLayoutView="85" workbookViewId="0">
      <selection activeCell="B1" sqref="B1"/>
    </sheetView>
  </sheetViews>
  <sheetFormatPr defaultRowHeight="14.25"/>
  <cols>
    <col min="1" max="1" width="1.28515625" style="277" customWidth="1"/>
    <col min="2" max="3" width="9.140625" style="277"/>
    <col min="4" max="4" width="8.5703125" style="277" customWidth="1"/>
    <col min="5" max="5" width="8.7109375" style="277" customWidth="1"/>
    <col min="6" max="6" width="12" style="277" customWidth="1"/>
    <col min="7" max="7" width="13.85546875" style="277" customWidth="1"/>
    <col min="8" max="8" width="8.7109375" style="277" customWidth="1"/>
    <col min="9" max="11" width="4.28515625" style="277" customWidth="1"/>
    <col min="12" max="12" width="3.28515625" style="277" customWidth="1"/>
    <col min="13" max="13" width="3.7109375" style="277" customWidth="1"/>
    <col min="14" max="14" width="4.42578125" style="277" customWidth="1"/>
    <col min="15" max="15" width="3.28515625" style="277" bestFit="1" customWidth="1"/>
    <col min="16" max="17" width="4.7109375" style="277" customWidth="1"/>
    <col min="18" max="18" width="6.140625" style="277" customWidth="1"/>
    <col min="19" max="19" width="4.7109375" style="277" customWidth="1"/>
    <col min="20" max="20" width="6.28515625" style="277" customWidth="1"/>
    <col min="21" max="21" width="5" style="277" customWidth="1"/>
    <col min="22" max="22" width="5.42578125" style="277" customWidth="1"/>
    <col min="23" max="28" width="5" style="277" customWidth="1"/>
    <col min="29" max="29" width="3.7109375" style="277" customWidth="1"/>
    <col min="30" max="30" width="1" style="277" customWidth="1"/>
    <col min="31" max="16384" width="9.140625" style="277"/>
  </cols>
  <sheetData>
    <row r="1" spans="1:30" ht="15.75" thickBot="1">
      <c r="A1" s="197"/>
      <c r="B1" s="278" t="s">
        <v>1</v>
      </c>
      <c r="C1" s="198" t="str">
        <f>Page3!A4</f>
        <v>MOHOKARE LOCAL MUNICIPALITY</v>
      </c>
      <c r="D1" s="197"/>
      <c r="E1" s="197"/>
      <c r="F1" s="197"/>
      <c r="G1" s="197"/>
      <c r="H1" s="197"/>
      <c r="I1" s="197"/>
      <c r="J1" s="197"/>
      <c r="K1" s="197"/>
      <c r="L1" s="197"/>
      <c r="M1" s="197"/>
      <c r="N1" s="197"/>
      <c r="O1" s="197"/>
      <c r="P1" s="197"/>
      <c r="Q1" s="197"/>
      <c r="R1" s="197"/>
      <c r="S1" s="197"/>
      <c r="T1" s="197"/>
      <c r="U1" s="197"/>
      <c r="V1" s="197"/>
      <c r="W1" s="197"/>
      <c r="X1" s="197"/>
      <c r="Y1" s="251" t="str">
        <f>Page3!F4</f>
        <v>WSDP 2012</v>
      </c>
      <c r="Z1" s="197"/>
      <c r="AA1" s="197"/>
      <c r="AB1" s="197"/>
      <c r="AC1" s="197"/>
      <c r="AD1" s="197"/>
    </row>
    <row r="2" spans="1:30" ht="23.25" customHeight="1" thickBot="1">
      <c r="A2" s="197"/>
      <c r="B2" s="3198" t="s">
        <v>322</v>
      </c>
      <c r="C2" s="3199"/>
      <c r="D2" s="3199"/>
      <c r="E2" s="3199"/>
      <c r="F2" s="3199"/>
      <c r="G2" s="3199"/>
      <c r="H2" s="3199"/>
      <c r="I2" s="3199"/>
      <c r="J2" s="3199"/>
      <c r="K2" s="3199"/>
      <c r="L2" s="3199"/>
      <c r="M2" s="3199"/>
      <c r="N2" s="3199"/>
      <c r="O2" s="3199"/>
      <c r="P2" s="3199"/>
      <c r="Q2" s="3199"/>
      <c r="R2" s="3199"/>
      <c r="S2" s="3199"/>
      <c r="T2" s="3199"/>
      <c r="U2" s="3199"/>
      <c r="V2" s="3199"/>
      <c r="W2" s="3199"/>
      <c r="X2" s="3199"/>
      <c r="Y2" s="3199"/>
      <c r="Z2" s="3199"/>
      <c r="AA2" s="3199"/>
      <c r="AB2" s="3199"/>
      <c r="AC2" s="3200"/>
      <c r="AD2" s="197"/>
    </row>
    <row r="3" spans="1:30" ht="38.25" customHeight="1">
      <c r="A3" s="197"/>
      <c r="B3" s="1707"/>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9"/>
      <c r="AD3" s="197"/>
    </row>
    <row r="4" spans="1:30" s="338" customFormat="1" ht="15">
      <c r="A4" s="197"/>
      <c r="B4" s="1710" t="s">
        <v>506</v>
      </c>
      <c r="C4" s="1711"/>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2"/>
      <c r="AD4" s="197"/>
    </row>
    <row r="5" spans="1:30" ht="71.25" customHeight="1">
      <c r="A5" s="197"/>
      <c r="B5" s="3201" t="s">
        <v>640</v>
      </c>
      <c r="C5" s="3202"/>
      <c r="D5" s="3202"/>
      <c r="E5" s="1713" t="s">
        <v>541</v>
      </c>
      <c r="F5" s="1713" t="s">
        <v>1156</v>
      </c>
      <c r="G5" s="1713" t="s">
        <v>678</v>
      </c>
      <c r="H5" s="3204" t="s">
        <v>542</v>
      </c>
      <c r="I5" s="3204"/>
      <c r="J5" s="3205"/>
      <c r="K5" s="1714"/>
      <c r="L5" s="1715"/>
      <c r="M5" s="1716" t="s">
        <v>383</v>
      </c>
      <c r="N5" s="1717" t="s">
        <v>383</v>
      </c>
      <c r="O5" s="186"/>
      <c r="P5" s="186"/>
      <c r="Q5" s="3204" t="s">
        <v>970</v>
      </c>
      <c r="R5" s="3204"/>
      <c r="S5" s="3204"/>
      <c r="T5" s="3204"/>
      <c r="U5" s="3204"/>
      <c r="V5" s="3204"/>
      <c r="W5" s="3204" t="s">
        <v>541</v>
      </c>
      <c r="X5" s="3204"/>
      <c r="Y5" s="3204" t="s">
        <v>971</v>
      </c>
      <c r="Z5" s="3204"/>
      <c r="AA5" s="3204" t="s">
        <v>678</v>
      </c>
      <c r="AB5" s="3204"/>
      <c r="AC5" s="1566"/>
      <c r="AD5" s="197"/>
    </row>
    <row r="6" spans="1:30" s="187" customFormat="1" ht="14.25" customHeight="1">
      <c r="A6" s="197"/>
      <c r="B6" s="3208"/>
      <c r="C6" s="3209"/>
      <c r="D6" s="3209"/>
      <c r="E6" s="3209"/>
      <c r="F6" s="3209"/>
      <c r="G6" s="3209"/>
      <c r="H6" s="1718" t="s">
        <v>55</v>
      </c>
      <c r="I6" s="3206" t="s">
        <v>41</v>
      </c>
      <c r="J6" s="3207"/>
      <c r="K6" s="1714"/>
      <c r="L6" s="1567"/>
      <c r="M6" s="1719"/>
      <c r="N6" s="1719"/>
      <c r="O6" s="208"/>
      <c r="P6" s="208"/>
      <c r="Q6" s="3214"/>
      <c r="R6" s="3214"/>
      <c r="S6" s="3214"/>
      <c r="T6" s="3214"/>
      <c r="U6" s="3214"/>
      <c r="V6" s="3214"/>
      <c r="W6" s="3214"/>
      <c r="X6" s="3214"/>
      <c r="Y6" s="3214"/>
      <c r="Z6" s="3214"/>
      <c r="AA6" s="3214"/>
      <c r="AB6" s="3214"/>
      <c r="AC6" s="1566"/>
      <c r="AD6" s="197"/>
    </row>
    <row r="7" spans="1:30" s="193" customFormat="1" ht="15" customHeight="1">
      <c r="A7" s="278"/>
      <c r="B7" s="3139" t="s">
        <v>120</v>
      </c>
      <c r="C7" s="3140"/>
      <c r="D7" s="3141"/>
      <c r="E7" s="1878">
        <v>24</v>
      </c>
      <c r="F7" s="1878">
        <v>0.47000000000000003</v>
      </c>
      <c r="G7" s="1878">
        <v>0.63033399999999995</v>
      </c>
      <c r="H7" s="1878"/>
      <c r="I7" s="2368"/>
      <c r="J7" s="3203"/>
      <c r="K7" s="1720"/>
      <c r="L7" s="1721"/>
      <c r="M7" s="1722">
        <v>60</v>
      </c>
      <c r="N7" s="569">
        <v>60</v>
      </c>
      <c r="O7" s="573"/>
      <c r="P7" s="573"/>
      <c r="Q7" s="3215" t="s">
        <v>120</v>
      </c>
      <c r="R7" s="3215"/>
      <c r="S7" s="3215"/>
      <c r="T7" s="3215"/>
      <c r="U7" s="3215"/>
      <c r="V7" s="3215"/>
      <c r="W7" s="3212"/>
      <c r="X7" s="3212"/>
      <c r="Y7" s="3212"/>
      <c r="Z7" s="3212"/>
      <c r="AA7" s="3212"/>
      <c r="AB7" s="3212"/>
      <c r="AC7" s="436"/>
      <c r="AD7" s="278"/>
    </row>
    <row r="8" spans="1:30" s="193" customFormat="1" ht="15" customHeight="1">
      <c r="A8" s="278"/>
      <c r="B8" s="3139" t="s">
        <v>160</v>
      </c>
      <c r="C8" s="3140"/>
      <c r="D8" s="3141"/>
      <c r="E8" s="1878">
        <v>2</v>
      </c>
      <c r="F8" s="1878">
        <v>2.33</v>
      </c>
      <c r="G8" s="1878"/>
      <c r="H8" s="1878"/>
      <c r="I8" s="2368"/>
      <c r="J8" s="3203"/>
      <c r="K8" s="1720"/>
      <c r="L8" s="1721"/>
      <c r="M8" s="1722">
        <v>40</v>
      </c>
      <c r="N8" s="569">
        <v>40</v>
      </c>
      <c r="O8" s="573"/>
      <c r="P8" s="573"/>
      <c r="Q8" s="3215" t="s">
        <v>160</v>
      </c>
      <c r="R8" s="3215"/>
      <c r="S8" s="3215"/>
      <c r="T8" s="3215"/>
      <c r="U8" s="3215"/>
      <c r="V8" s="3215"/>
      <c r="W8" s="3212"/>
      <c r="X8" s="3212"/>
      <c r="Y8" s="3212"/>
      <c r="Z8" s="3212"/>
      <c r="AA8" s="3212"/>
      <c r="AB8" s="3212"/>
      <c r="AC8" s="436"/>
      <c r="AD8" s="278"/>
    </row>
    <row r="9" spans="1:30" s="193" customFormat="1" ht="15" customHeight="1">
      <c r="A9" s="278"/>
      <c r="B9" s="3142" t="s">
        <v>161</v>
      </c>
      <c r="C9" s="3143"/>
      <c r="D9" s="3144"/>
      <c r="E9" s="1878">
        <v>1</v>
      </c>
      <c r="F9" s="1878"/>
      <c r="G9" s="1878"/>
      <c r="H9" s="1878"/>
      <c r="I9" s="2368"/>
      <c r="J9" s="3203"/>
      <c r="K9" s="1720"/>
      <c r="L9" s="1721"/>
      <c r="M9" s="1722">
        <v>40</v>
      </c>
      <c r="N9" s="569">
        <v>40</v>
      </c>
      <c r="O9" s="573"/>
      <c r="P9" s="573"/>
      <c r="Q9" s="3216" t="s">
        <v>161</v>
      </c>
      <c r="R9" s="3216"/>
      <c r="S9" s="3216"/>
      <c r="T9" s="3216"/>
      <c r="U9" s="3216"/>
      <c r="V9" s="3216"/>
      <c r="W9" s="3213"/>
      <c r="X9" s="3213"/>
      <c r="Y9" s="3213"/>
      <c r="Z9" s="3213"/>
      <c r="AA9" s="3213"/>
      <c r="AB9" s="3213"/>
      <c r="AC9" s="436"/>
      <c r="AD9" s="278"/>
    </row>
    <row r="10" spans="1:30" s="193" customFormat="1" ht="15" customHeight="1">
      <c r="A10" s="278"/>
      <c r="B10" s="2975" t="s">
        <v>210</v>
      </c>
      <c r="C10" s="2976"/>
      <c r="D10" s="2977"/>
      <c r="E10" s="1878">
        <v>0</v>
      </c>
      <c r="F10" s="1878">
        <v>0</v>
      </c>
      <c r="G10" s="1878">
        <v>0</v>
      </c>
      <c r="H10" s="1878"/>
      <c r="I10" s="2368"/>
      <c r="J10" s="3203"/>
      <c r="K10" s="1723"/>
      <c r="L10" s="1724"/>
      <c r="M10" s="1722">
        <v>60</v>
      </c>
      <c r="N10" s="569">
        <v>60</v>
      </c>
      <c r="O10" s="573"/>
      <c r="P10" s="573"/>
      <c r="Q10" s="3217"/>
      <c r="R10" s="3217"/>
      <c r="S10" s="3217"/>
      <c r="T10" s="3217"/>
      <c r="U10" s="3217"/>
      <c r="V10" s="3217"/>
      <c r="W10" s="3218"/>
      <c r="X10" s="3218"/>
      <c r="Y10" s="3218"/>
      <c r="Z10" s="3218"/>
      <c r="AA10" s="3218"/>
      <c r="AB10" s="3218"/>
      <c r="AC10" s="1566"/>
      <c r="AD10" s="278"/>
    </row>
    <row r="11" spans="1:30" s="193" customFormat="1" ht="15" customHeight="1">
      <c r="A11" s="278"/>
      <c r="B11" s="3051" t="s">
        <v>468</v>
      </c>
      <c r="C11" s="3052"/>
      <c r="D11" s="3052"/>
      <c r="E11" s="3052"/>
      <c r="F11" s="3052"/>
      <c r="G11" s="3052"/>
      <c r="H11" s="3052"/>
      <c r="I11" s="3052"/>
      <c r="J11" s="3156"/>
      <c r="K11" s="1686"/>
      <c r="L11" s="1725"/>
      <c r="M11" s="549">
        <f>SUM(M7:M10)/4/100</f>
        <v>0.5</v>
      </c>
      <c r="N11" s="549">
        <f>SUM(N7:N10)/4/100</f>
        <v>0.5</v>
      </c>
      <c r="O11" s="3210"/>
      <c r="P11" s="3211"/>
      <c r="Q11" s="3211"/>
      <c r="R11" s="3211"/>
      <c r="S11" s="3211"/>
      <c r="T11" s="3211"/>
      <c r="U11" s="3211"/>
      <c r="V11" s="3211"/>
      <c r="W11" s="3211"/>
      <c r="X11" s="3211"/>
      <c r="Y11" s="3211"/>
      <c r="Z11" s="3211"/>
      <c r="AA11" s="1727"/>
      <c r="AB11" s="1727"/>
      <c r="AC11" s="578"/>
      <c r="AD11" s="278"/>
    </row>
    <row r="12" spans="1:30" s="193" customFormat="1" ht="15" customHeight="1">
      <c r="A12" s="278"/>
      <c r="B12" s="577"/>
      <c r="C12" s="914"/>
      <c r="D12" s="914"/>
      <c r="E12" s="914"/>
      <c r="F12" s="914"/>
      <c r="G12" s="914"/>
      <c r="H12" s="914"/>
      <c r="I12" s="914"/>
      <c r="J12" s="914"/>
      <c r="K12" s="914"/>
      <c r="L12" s="914"/>
      <c r="M12" s="1727"/>
      <c r="N12" s="1727"/>
      <c r="O12" s="914"/>
      <c r="P12" s="914"/>
      <c r="Q12" s="914"/>
      <c r="R12" s="914"/>
      <c r="S12" s="914"/>
      <c r="T12" s="914"/>
      <c r="U12" s="914"/>
      <c r="V12" s="914"/>
      <c r="W12" s="914"/>
      <c r="X12" s="914"/>
      <c r="Y12" s="914"/>
      <c r="Z12" s="914"/>
      <c r="AA12" s="1727"/>
      <c r="AB12" s="1727"/>
      <c r="AC12" s="578"/>
      <c r="AD12" s="278"/>
    </row>
    <row r="13" spans="1:30" s="193" customFormat="1" ht="15" customHeight="1">
      <c r="A13" s="278"/>
      <c r="B13" s="577"/>
      <c r="C13" s="914"/>
      <c r="D13" s="914"/>
      <c r="E13" s="914"/>
      <c r="F13" s="914"/>
      <c r="G13" s="914"/>
      <c r="H13" s="914"/>
      <c r="I13" s="914"/>
      <c r="J13" s="914"/>
      <c r="K13" s="914"/>
      <c r="L13" s="914"/>
      <c r="M13" s="1727"/>
      <c r="N13" s="1727"/>
      <c r="O13" s="914"/>
      <c r="P13" s="914"/>
      <c r="Q13" s="914"/>
      <c r="R13" s="914"/>
      <c r="S13" s="914"/>
      <c r="T13" s="914"/>
      <c r="U13" s="914"/>
      <c r="V13" s="914"/>
      <c r="W13" s="914"/>
      <c r="X13" s="914"/>
      <c r="Y13" s="914"/>
      <c r="Z13" s="914"/>
      <c r="AA13" s="1727"/>
      <c r="AB13" s="1727"/>
      <c r="AC13" s="578"/>
      <c r="AD13" s="278"/>
    </row>
    <row r="14" spans="1:30" s="193" customFormat="1" ht="15" customHeight="1">
      <c r="A14" s="278"/>
      <c r="B14" s="577"/>
      <c r="C14" s="914"/>
      <c r="D14" s="914"/>
      <c r="E14" s="914"/>
      <c r="F14" s="914"/>
      <c r="G14" s="914"/>
      <c r="H14" s="914"/>
      <c r="I14" s="914"/>
      <c r="J14" s="914"/>
      <c r="K14" s="914"/>
      <c r="L14" s="914"/>
      <c r="M14" s="1727"/>
      <c r="N14" s="1727"/>
      <c r="O14" s="914"/>
      <c r="P14" s="914"/>
      <c r="Q14" s="914"/>
      <c r="R14" s="914"/>
      <c r="S14" s="914"/>
      <c r="T14" s="914"/>
      <c r="U14" s="914"/>
      <c r="V14" s="914"/>
      <c r="W14" s="914"/>
      <c r="X14" s="914"/>
      <c r="Y14" s="914"/>
      <c r="Z14" s="914"/>
      <c r="AA14" s="1727"/>
      <c r="AB14" s="1727"/>
      <c r="AC14" s="578"/>
      <c r="AD14" s="278"/>
    </row>
    <row r="15" spans="1:30" ht="15">
      <c r="A15" s="197"/>
      <c r="B15" s="3219" t="s">
        <v>66</v>
      </c>
      <c r="C15" s="3220"/>
      <c r="D15" s="3220"/>
      <c r="E15" s="3220"/>
      <c r="F15" s="3220"/>
      <c r="G15" s="3220"/>
      <c r="H15" s="3220"/>
      <c r="I15" s="3220"/>
      <c r="J15" s="3220"/>
      <c r="K15" s="3220"/>
      <c r="L15" s="3220"/>
      <c r="M15" s="3033" t="s">
        <v>705</v>
      </c>
      <c r="N15" s="3033"/>
      <c r="O15" s="3033"/>
      <c r="P15" s="3033"/>
      <c r="Q15" s="3033"/>
      <c r="R15" s="3034" t="s">
        <v>67</v>
      </c>
      <c r="S15" s="3034"/>
      <c r="T15" s="3034"/>
      <c r="U15" s="3034"/>
      <c r="V15" s="3034"/>
      <c r="W15" s="3034"/>
      <c r="X15" s="3034"/>
      <c r="Y15" s="3034"/>
      <c r="Z15" s="3034"/>
      <c r="AA15" s="3034"/>
      <c r="AB15" s="3034"/>
      <c r="AC15" s="3035"/>
      <c r="AD15" s="197"/>
    </row>
    <row r="16" spans="1:30">
      <c r="A16" s="197"/>
      <c r="B16" s="3150" t="s">
        <v>137</v>
      </c>
      <c r="C16" s="3151"/>
      <c r="D16" s="3151"/>
      <c r="E16" s="3151"/>
      <c r="F16" s="3151"/>
      <c r="G16" s="3151"/>
      <c r="H16" s="3151"/>
      <c r="I16" s="3246" t="s">
        <v>660</v>
      </c>
      <c r="J16" s="3247"/>
      <c r="K16" s="3247"/>
      <c r="L16" s="3248"/>
      <c r="M16" s="2576" t="s">
        <v>119</v>
      </c>
      <c r="N16" s="2576"/>
      <c r="O16" s="2576"/>
      <c r="P16" s="2576"/>
      <c r="Q16" s="2576"/>
      <c r="R16" s="2577" t="s">
        <v>735</v>
      </c>
      <c r="S16" s="2577"/>
      <c r="T16" s="2577"/>
      <c r="U16" s="2577"/>
      <c r="V16" s="2577"/>
      <c r="W16" s="2577"/>
      <c r="X16" s="2577"/>
      <c r="Y16" s="2577"/>
      <c r="Z16" s="2577"/>
      <c r="AA16" s="2589" t="s">
        <v>69</v>
      </c>
      <c r="AB16" s="2589"/>
      <c r="AC16" s="2590"/>
      <c r="AD16" s="197"/>
    </row>
    <row r="17" spans="1:30">
      <c r="A17" s="197"/>
      <c r="B17" s="3152"/>
      <c r="C17" s="3153"/>
      <c r="D17" s="3153"/>
      <c r="E17" s="3153"/>
      <c r="F17" s="3153"/>
      <c r="G17" s="3153"/>
      <c r="H17" s="3153"/>
      <c r="I17" s="3249"/>
      <c r="J17" s="3250"/>
      <c r="K17" s="3250"/>
      <c r="L17" s="3251"/>
      <c r="M17" s="2576"/>
      <c r="N17" s="2576"/>
      <c r="O17" s="2576"/>
      <c r="P17" s="2576"/>
      <c r="Q17" s="2576"/>
      <c r="R17" s="2341" t="s">
        <v>70</v>
      </c>
      <c r="S17" s="2609" t="s">
        <v>108</v>
      </c>
      <c r="T17" s="2609"/>
      <c r="U17" s="2609"/>
      <c r="V17" s="2609"/>
      <c r="W17" s="2615" t="s">
        <v>72</v>
      </c>
      <c r="X17" s="2615"/>
      <c r="Y17" s="2615"/>
      <c r="Z17" s="2506" t="s">
        <v>73</v>
      </c>
      <c r="AA17" s="2341" t="s">
        <v>70</v>
      </c>
      <c r="AB17" s="2342" t="s">
        <v>74</v>
      </c>
      <c r="AC17" s="2491" t="s">
        <v>73</v>
      </c>
      <c r="AD17" s="197"/>
    </row>
    <row r="18" spans="1:30" ht="61.5">
      <c r="A18" s="197"/>
      <c r="B18" s="3154"/>
      <c r="C18" s="3155"/>
      <c r="D18" s="3155"/>
      <c r="E18" s="3155"/>
      <c r="F18" s="3155"/>
      <c r="G18" s="3155"/>
      <c r="H18" s="3155"/>
      <c r="I18" s="3249"/>
      <c r="J18" s="3250"/>
      <c r="K18" s="3250"/>
      <c r="L18" s="3251"/>
      <c r="M18" s="3222" t="s">
        <v>972</v>
      </c>
      <c r="N18" s="3223"/>
      <c r="O18" s="3224"/>
      <c r="P18" s="1728" t="s">
        <v>73</v>
      </c>
      <c r="Q18" s="1729" t="s">
        <v>73</v>
      </c>
      <c r="R18" s="2341"/>
      <c r="S18" s="2419" t="s">
        <v>75</v>
      </c>
      <c r="T18" s="2419"/>
      <c r="U18" s="2419"/>
      <c r="V18" s="2419"/>
      <c r="W18" s="1689" t="s">
        <v>364</v>
      </c>
      <c r="X18" s="1689" t="s">
        <v>77</v>
      </c>
      <c r="Y18" s="1689" t="s">
        <v>78</v>
      </c>
      <c r="Z18" s="2506"/>
      <c r="AA18" s="2341"/>
      <c r="AB18" s="2342"/>
      <c r="AC18" s="2491"/>
      <c r="AD18" s="197"/>
    </row>
    <row r="19" spans="1:30" ht="16.5" customHeight="1">
      <c r="A19" s="197"/>
      <c r="B19" s="3221" t="s">
        <v>37</v>
      </c>
      <c r="C19" s="3092"/>
      <c r="D19" s="3092"/>
      <c r="E19" s="3092"/>
      <c r="F19" s="3092"/>
      <c r="G19" s="3092"/>
      <c r="H19" s="3092"/>
      <c r="I19" s="3249"/>
      <c r="J19" s="3250"/>
      <c r="K19" s="3250"/>
      <c r="L19" s="3251"/>
      <c r="M19" s="3225"/>
      <c r="N19" s="3226"/>
      <c r="O19" s="3227"/>
      <c r="P19" s="1728"/>
      <c r="Q19" s="1729"/>
      <c r="R19" s="2341"/>
      <c r="S19" s="1035">
        <v>1</v>
      </c>
      <c r="T19" s="1035">
        <v>3</v>
      </c>
      <c r="U19" s="1035">
        <v>5</v>
      </c>
      <c r="V19" s="1035" t="s">
        <v>79</v>
      </c>
      <c r="W19" s="1036" t="s">
        <v>80</v>
      </c>
      <c r="X19" s="1036" t="s">
        <v>80</v>
      </c>
      <c r="Y19" s="1036" t="s">
        <v>80</v>
      </c>
      <c r="Z19" s="2506"/>
      <c r="AA19" s="2341"/>
      <c r="AB19" s="2342"/>
      <c r="AC19" s="2491"/>
      <c r="AD19" s="197"/>
    </row>
    <row r="20" spans="1:30" ht="16.5" customHeight="1">
      <c r="A20" s="197"/>
      <c r="B20" s="3236" t="s">
        <v>208</v>
      </c>
      <c r="C20" s="3237"/>
      <c r="D20" s="3237"/>
      <c r="E20" s="3237"/>
      <c r="F20" s="3237"/>
      <c r="G20" s="3237"/>
      <c r="H20" s="3237"/>
      <c r="I20" s="3252"/>
      <c r="J20" s="3253"/>
      <c r="K20" s="3253"/>
      <c r="L20" s="3254"/>
      <c r="M20" s="2697" t="s">
        <v>660</v>
      </c>
      <c r="N20" s="2698"/>
      <c r="O20" s="2699"/>
      <c r="P20" s="1687" t="s">
        <v>302</v>
      </c>
      <c r="Q20" s="1687" t="s">
        <v>302</v>
      </c>
      <c r="R20" s="2697" t="s">
        <v>660</v>
      </c>
      <c r="S20" s="2698"/>
      <c r="T20" s="2698"/>
      <c r="U20" s="2698"/>
      <c r="V20" s="2698"/>
      <c r="W20" s="2698"/>
      <c r="X20" s="2698"/>
      <c r="Y20" s="2699"/>
      <c r="Z20" s="1687" t="s">
        <v>302</v>
      </c>
      <c r="AA20" s="2697" t="s">
        <v>661</v>
      </c>
      <c r="AB20" s="2699"/>
      <c r="AC20" s="1688" t="s">
        <v>302</v>
      </c>
      <c r="AD20" s="197"/>
    </row>
    <row r="21" spans="1:30" ht="15">
      <c r="A21" s="197"/>
      <c r="B21" s="3148" t="s">
        <v>352</v>
      </c>
      <c r="C21" s="3149"/>
      <c r="D21" s="3149"/>
      <c r="E21" s="3149"/>
      <c r="F21" s="3149"/>
      <c r="G21" s="3149"/>
      <c r="H21" s="3149"/>
      <c r="I21" s="1730" t="s">
        <v>679</v>
      </c>
      <c r="J21" s="1730"/>
      <c r="K21" s="1730"/>
      <c r="L21" s="1730"/>
      <c r="M21" s="1730"/>
      <c r="N21" s="1730"/>
      <c r="O21" s="1730"/>
      <c r="P21" s="1730"/>
      <c r="Q21" s="1730"/>
      <c r="R21" s="1730"/>
      <c r="S21" s="1970" t="s">
        <v>1270</v>
      </c>
      <c r="T21" s="1730"/>
      <c r="U21" s="1730"/>
      <c r="V21" s="1730"/>
      <c r="W21" s="1730"/>
      <c r="X21" s="1730"/>
      <c r="Y21" s="1730"/>
      <c r="Z21" s="1730"/>
      <c r="AA21" s="1730"/>
      <c r="AB21" s="1730"/>
      <c r="AC21" s="1731"/>
      <c r="AD21" s="197"/>
    </row>
    <row r="22" spans="1:30">
      <c r="A22" s="197"/>
      <c r="B22" s="3145" t="s">
        <v>325</v>
      </c>
      <c r="C22" s="3146"/>
      <c r="D22" s="3146"/>
      <c r="E22" s="3146"/>
      <c r="F22" s="3146"/>
      <c r="G22" s="3146"/>
      <c r="H22" s="3147"/>
      <c r="I22" s="3244">
        <v>0.8</v>
      </c>
      <c r="J22" s="3244"/>
      <c r="K22" s="3244"/>
      <c r="L22" s="3244"/>
      <c r="M22" s="3228"/>
      <c r="N22" s="3229"/>
      <c r="O22" s="3230"/>
      <c r="P22" s="403">
        <v>60</v>
      </c>
      <c r="Q22" s="404">
        <v>60</v>
      </c>
      <c r="R22" s="1976" t="s">
        <v>1270</v>
      </c>
      <c r="S22" s="1976" t="s">
        <v>1270</v>
      </c>
      <c r="T22" s="1976" t="s">
        <v>1270</v>
      </c>
      <c r="U22" s="1976" t="s">
        <v>1270</v>
      </c>
      <c r="V22" s="1877"/>
      <c r="W22" s="1976" t="s">
        <v>1270</v>
      </c>
      <c r="X22" s="1976" t="s">
        <v>1270</v>
      </c>
      <c r="Y22" s="1976" t="s">
        <v>1270</v>
      </c>
      <c r="Z22" s="405">
        <v>60</v>
      </c>
      <c r="AA22" s="1976" t="s">
        <v>1270</v>
      </c>
      <c r="AB22" s="1976" t="s">
        <v>1271</v>
      </c>
      <c r="AC22" s="406">
        <v>40</v>
      </c>
      <c r="AD22" s="197"/>
    </row>
    <row r="23" spans="1:30">
      <c r="A23" s="197"/>
      <c r="B23" s="3145" t="s">
        <v>326</v>
      </c>
      <c r="C23" s="3146"/>
      <c r="D23" s="3146"/>
      <c r="E23" s="3146"/>
      <c r="F23" s="3146"/>
      <c r="G23" s="3146"/>
      <c r="H23" s="3147"/>
      <c r="I23" s="3244">
        <v>0.8</v>
      </c>
      <c r="J23" s="3244"/>
      <c r="K23" s="3244"/>
      <c r="L23" s="3244"/>
      <c r="M23" s="3231"/>
      <c r="N23" s="2099"/>
      <c r="O23" s="3232"/>
      <c r="P23" s="403">
        <v>60</v>
      </c>
      <c r="Q23" s="404">
        <v>60</v>
      </c>
      <c r="R23" s="1976" t="s">
        <v>1270</v>
      </c>
      <c r="S23" s="1976" t="s">
        <v>1270</v>
      </c>
      <c r="T23" s="1976" t="s">
        <v>1270</v>
      </c>
      <c r="U23" s="1976" t="s">
        <v>1270</v>
      </c>
      <c r="V23" s="1976"/>
      <c r="W23" s="1976" t="s">
        <v>1270</v>
      </c>
      <c r="X23" s="1976" t="s">
        <v>1270</v>
      </c>
      <c r="Y23" s="1976" t="s">
        <v>1270</v>
      </c>
      <c r="Z23" s="405">
        <v>60</v>
      </c>
      <c r="AA23" s="1976" t="s">
        <v>1270</v>
      </c>
      <c r="AB23" s="1976" t="s">
        <v>1271</v>
      </c>
      <c r="AC23" s="406">
        <v>40</v>
      </c>
      <c r="AD23" s="197"/>
    </row>
    <row r="24" spans="1:30">
      <c r="A24" s="197"/>
      <c r="B24" s="3145" t="s">
        <v>327</v>
      </c>
      <c r="C24" s="3146"/>
      <c r="D24" s="3146"/>
      <c r="E24" s="3146"/>
      <c r="F24" s="3146"/>
      <c r="G24" s="3146"/>
      <c r="H24" s="3147"/>
      <c r="I24" s="3244">
        <v>0.8</v>
      </c>
      <c r="J24" s="3244"/>
      <c r="K24" s="3244"/>
      <c r="L24" s="3244"/>
      <c r="M24" s="3233"/>
      <c r="N24" s="3234"/>
      <c r="O24" s="3235"/>
      <c r="P24" s="403">
        <v>60</v>
      </c>
      <c r="Q24" s="404">
        <v>60</v>
      </c>
      <c r="R24" s="1976" t="s">
        <v>1270</v>
      </c>
      <c r="S24" s="1976" t="s">
        <v>1270</v>
      </c>
      <c r="T24" s="1976" t="s">
        <v>1270</v>
      </c>
      <c r="U24" s="1976" t="s">
        <v>1270</v>
      </c>
      <c r="V24" s="1976"/>
      <c r="W24" s="1976" t="s">
        <v>1270</v>
      </c>
      <c r="X24" s="1976" t="s">
        <v>1270</v>
      </c>
      <c r="Y24" s="1976" t="s">
        <v>1270</v>
      </c>
      <c r="Z24" s="405">
        <v>60</v>
      </c>
      <c r="AA24" s="1976" t="s">
        <v>1270</v>
      </c>
      <c r="AB24" s="1976" t="s">
        <v>1271</v>
      </c>
      <c r="AC24" s="406">
        <v>40</v>
      </c>
      <c r="AD24" s="197"/>
    </row>
    <row r="25" spans="1:30" ht="15" customHeight="1">
      <c r="A25" s="197"/>
      <c r="B25" s="3145" t="s">
        <v>328</v>
      </c>
      <c r="C25" s="3146"/>
      <c r="D25" s="3146"/>
      <c r="E25" s="3146"/>
      <c r="F25" s="3146"/>
      <c r="G25" s="3146"/>
      <c r="H25" s="3147"/>
      <c r="I25" s="3244">
        <v>0.8</v>
      </c>
      <c r="J25" s="3244"/>
      <c r="K25" s="3244"/>
      <c r="L25" s="3244"/>
      <c r="M25" s="3172"/>
      <c r="N25" s="3173"/>
      <c r="O25" s="3174"/>
      <c r="P25" s="403">
        <v>60</v>
      </c>
      <c r="Q25" s="404">
        <v>60</v>
      </c>
      <c r="R25" s="1976" t="s">
        <v>1270</v>
      </c>
      <c r="S25" s="1976" t="s">
        <v>1270</v>
      </c>
      <c r="T25" s="1976" t="s">
        <v>1270</v>
      </c>
      <c r="U25" s="1976" t="s">
        <v>1270</v>
      </c>
      <c r="V25" s="1976"/>
      <c r="W25" s="1976" t="s">
        <v>1270</v>
      </c>
      <c r="X25" s="1976" t="s">
        <v>1270</v>
      </c>
      <c r="Y25" s="1976" t="s">
        <v>1270</v>
      </c>
      <c r="Z25" s="405">
        <v>60</v>
      </c>
      <c r="AA25" s="1976" t="s">
        <v>1270</v>
      </c>
      <c r="AB25" s="1976" t="s">
        <v>1271</v>
      </c>
      <c r="AC25" s="406">
        <v>40</v>
      </c>
      <c r="AD25" s="197"/>
    </row>
    <row r="26" spans="1:30">
      <c r="A26" s="197"/>
      <c r="B26" s="3145" t="s">
        <v>329</v>
      </c>
      <c r="C26" s="3146"/>
      <c r="D26" s="3146"/>
      <c r="E26" s="3146"/>
      <c r="F26" s="3146"/>
      <c r="G26" s="3146"/>
      <c r="H26" s="3147"/>
      <c r="I26" s="3244">
        <v>0</v>
      </c>
      <c r="J26" s="3244"/>
      <c r="K26" s="3244"/>
      <c r="L26" s="3244"/>
      <c r="M26" s="3172"/>
      <c r="N26" s="3173"/>
      <c r="O26" s="3174"/>
      <c r="P26" s="403">
        <v>60</v>
      </c>
      <c r="Q26" s="404">
        <v>60</v>
      </c>
      <c r="R26" s="1976" t="s">
        <v>1270</v>
      </c>
      <c r="S26" s="1976" t="s">
        <v>1270</v>
      </c>
      <c r="T26" s="1976" t="s">
        <v>1270</v>
      </c>
      <c r="U26" s="1976" t="s">
        <v>1270</v>
      </c>
      <c r="V26" s="1976"/>
      <c r="W26" s="1976" t="s">
        <v>1270</v>
      </c>
      <c r="X26" s="1976" t="s">
        <v>1270</v>
      </c>
      <c r="Y26" s="1976" t="s">
        <v>1270</v>
      </c>
      <c r="Z26" s="405">
        <v>60</v>
      </c>
      <c r="AA26" s="1976" t="s">
        <v>1270</v>
      </c>
      <c r="AB26" s="1976" t="s">
        <v>1271</v>
      </c>
      <c r="AC26" s="406">
        <v>40</v>
      </c>
      <c r="AD26" s="197"/>
    </row>
    <row r="27" spans="1:30">
      <c r="A27" s="197"/>
      <c r="B27" s="3145" t="s">
        <v>973</v>
      </c>
      <c r="C27" s="3146"/>
      <c r="D27" s="3146"/>
      <c r="E27" s="3146"/>
      <c r="F27" s="3146"/>
      <c r="G27" s="3146"/>
      <c r="H27" s="3147"/>
      <c r="I27" s="3245">
        <v>0.8</v>
      </c>
      <c r="J27" s="3245"/>
      <c r="K27" s="3245"/>
      <c r="L27" s="3245"/>
      <c r="M27" s="3172"/>
      <c r="N27" s="3173"/>
      <c r="O27" s="3174"/>
      <c r="P27" s="403">
        <v>60</v>
      </c>
      <c r="Q27" s="404">
        <v>60</v>
      </c>
      <c r="R27" s="1976" t="s">
        <v>1270</v>
      </c>
      <c r="S27" s="1976" t="s">
        <v>1270</v>
      </c>
      <c r="T27" s="1976" t="s">
        <v>1270</v>
      </c>
      <c r="U27" s="1976" t="s">
        <v>1270</v>
      </c>
      <c r="V27" s="1976"/>
      <c r="W27" s="1976" t="s">
        <v>1270</v>
      </c>
      <c r="X27" s="1976" t="s">
        <v>1270</v>
      </c>
      <c r="Y27" s="1976" t="s">
        <v>1270</v>
      </c>
      <c r="Z27" s="405">
        <v>60</v>
      </c>
      <c r="AA27" s="1976" t="s">
        <v>1270</v>
      </c>
      <c r="AB27" s="1976" t="s">
        <v>1271</v>
      </c>
      <c r="AC27" s="406">
        <v>40</v>
      </c>
      <c r="AD27" s="197"/>
    </row>
    <row r="28" spans="1:30">
      <c r="A28" s="197"/>
      <c r="B28" s="3241" t="s">
        <v>974</v>
      </c>
      <c r="C28" s="3242"/>
      <c r="D28" s="3242"/>
      <c r="E28" s="3242"/>
      <c r="F28" s="3242"/>
      <c r="G28" s="3242"/>
      <c r="H28" s="3243"/>
      <c r="I28" s="3244"/>
      <c r="J28" s="3244"/>
      <c r="K28" s="3244"/>
      <c r="L28" s="3244"/>
      <c r="M28" s="3172"/>
      <c r="N28" s="3173"/>
      <c r="O28" s="3174"/>
      <c r="P28" s="403"/>
      <c r="Q28" s="404"/>
      <c r="R28" s="1877"/>
      <c r="S28" s="1877"/>
      <c r="T28" s="1877"/>
      <c r="U28" s="1877"/>
      <c r="V28" s="1877"/>
      <c r="W28" s="1877"/>
      <c r="X28" s="1877"/>
      <c r="Y28" s="1877"/>
      <c r="Z28" s="405"/>
      <c r="AA28" s="1877"/>
      <c r="AB28" s="1877"/>
      <c r="AC28" s="406"/>
      <c r="AD28" s="197"/>
    </row>
    <row r="29" spans="1:30">
      <c r="A29" s="197"/>
      <c r="B29" s="3241" t="s">
        <v>975</v>
      </c>
      <c r="C29" s="3242"/>
      <c r="D29" s="3242"/>
      <c r="E29" s="3242"/>
      <c r="F29" s="3242"/>
      <c r="G29" s="3242"/>
      <c r="H29" s="3243"/>
      <c r="I29" s="3245"/>
      <c r="J29" s="3245"/>
      <c r="K29" s="3245"/>
      <c r="L29" s="3245"/>
      <c r="M29" s="3172" t="s">
        <v>1</v>
      </c>
      <c r="N29" s="3173"/>
      <c r="O29" s="3174"/>
      <c r="P29" s="403"/>
      <c r="Q29" s="404"/>
      <c r="R29" s="1877"/>
      <c r="S29" s="1877"/>
      <c r="T29" s="1877"/>
      <c r="U29" s="1877"/>
      <c r="V29" s="1877"/>
      <c r="W29" s="1877"/>
      <c r="X29" s="1877"/>
      <c r="Y29" s="1877"/>
      <c r="Z29" s="405"/>
      <c r="AA29" s="1877"/>
      <c r="AB29" s="1877"/>
      <c r="AC29" s="406"/>
      <c r="AD29" s="197"/>
    </row>
    <row r="30" spans="1:30">
      <c r="A30" s="197"/>
      <c r="B30" s="3238" t="s">
        <v>976</v>
      </c>
      <c r="C30" s="3239"/>
      <c r="D30" s="3239"/>
      <c r="E30" s="3239"/>
      <c r="F30" s="3239"/>
      <c r="G30" s="3239"/>
      <c r="H30" s="3240"/>
      <c r="I30" s="3245" t="s">
        <v>1270</v>
      </c>
      <c r="J30" s="3245"/>
      <c r="K30" s="3245"/>
      <c r="L30" s="3245"/>
      <c r="M30" s="3160"/>
      <c r="N30" s="3161"/>
      <c r="O30" s="3162"/>
      <c r="P30" s="403">
        <v>60</v>
      </c>
      <c r="Q30" s="404">
        <v>60</v>
      </c>
      <c r="R30" s="1976" t="s">
        <v>1270</v>
      </c>
      <c r="S30" s="1976" t="s">
        <v>1270</v>
      </c>
      <c r="T30" s="1976" t="s">
        <v>1270</v>
      </c>
      <c r="U30" s="1976" t="s">
        <v>1270</v>
      </c>
      <c r="V30" s="1976"/>
      <c r="W30" s="1976" t="s">
        <v>1270</v>
      </c>
      <c r="X30" s="1976" t="s">
        <v>1270</v>
      </c>
      <c r="Y30" s="1976" t="s">
        <v>1270</v>
      </c>
      <c r="Z30" s="405">
        <v>60</v>
      </c>
      <c r="AA30" s="1976" t="s">
        <v>1270</v>
      </c>
      <c r="AB30" s="1976" t="s">
        <v>1271</v>
      </c>
      <c r="AC30" s="406">
        <v>40</v>
      </c>
      <c r="AD30" s="197"/>
    </row>
    <row r="31" spans="1:30" ht="15.75" customHeight="1">
      <c r="A31" s="197"/>
      <c r="B31" s="3238" t="s">
        <v>977</v>
      </c>
      <c r="C31" s="3239"/>
      <c r="D31" s="3239"/>
      <c r="E31" s="3239"/>
      <c r="F31" s="3239"/>
      <c r="G31" s="3239"/>
      <c r="H31" s="3240"/>
      <c r="I31" s="3245" t="s">
        <v>1270</v>
      </c>
      <c r="J31" s="3245"/>
      <c r="K31" s="3245"/>
      <c r="L31" s="3245"/>
      <c r="M31" s="3163"/>
      <c r="N31" s="3164"/>
      <c r="O31" s="3165"/>
      <c r="P31" s="403">
        <v>60</v>
      </c>
      <c r="Q31" s="404">
        <v>60</v>
      </c>
      <c r="R31" s="1976" t="s">
        <v>1270</v>
      </c>
      <c r="S31" s="1976" t="s">
        <v>1270</v>
      </c>
      <c r="T31" s="1976" t="s">
        <v>1270</v>
      </c>
      <c r="U31" s="1976" t="s">
        <v>1270</v>
      </c>
      <c r="V31" s="1976"/>
      <c r="W31" s="1976" t="s">
        <v>1270</v>
      </c>
      <c r="X31" s="1976" t="s">
        <v>1270</v>
      </c>
      <c r="Y31" s="1976" t="s">
        <v>1270</v>
      </c>
      <c r="Z31" s="405">
        <v>60</v>
      </c>
      <c r="AA31" s="1976" t="s">
        <v>1270</v>
      </c>
      <c r="AB31" s="1976" t="s">
        <v>1271</v>
      </c>
      <c r="AC31" s="406">
        <v>40</v>
      </c>
      <c r="AD31" s="197"/>
    </row>
    <row r="32" spans="1:30" ht="15" thickBot="1">
      <c r="A32" s="197"/>
      <c r="B32" s="3255" t="s">
        <v>469</v>
      </c>
      <c r="C32" s="3256"/>
      <c r="D32" s="3256"/>
      <c r="E32" s="3256"/>
      <c r="F32" s="3256"/>
      <c r="G32" s="3256"/>
      <c r="H32" s="3256"/>
      <c r="I32" s="3256"/>
      <c r="J32" s="3256"/>
      <c r="K32" s="3256"/>
      <c r="L32" s="3256"/>
      <c r="M32" s="3256"/>
      <c r="N32" s="3256"/>
      <c r="O32" s="3256"/>
      <c r="P32" s="613">
        <f>SUM(P22:P31)/10/100</f>
        <v>0.48</v>
      </c>
      <c r="Q32" s="613">
        <f>SUM(Q22:Q31)/10/100</f>
        <v>0.48</v>
      </c>
      <c r="R32" s="3262"/>
      <c r="S32" s="3262"/>
      <c r="T32" s="3262"/>
      <c r="U32" s="3262"/>
      <c r="V32" s="3262"/>
      <c r="W32" s="3262"/>
      <c r="X32" s="3262"/>
      <c r="Y32" s="3262"/>
      <c r="Z32" s="613">
        <f>SUM(Z22:Z31)/10/100</f>
        <v>0.48</v>
      </c>
      <c r="AA32" s="3262"/>
      <c r="AB32" s="3262"/>
      <c r="AC32" s="614">
        <f>SUM(AC22:AC31)/10/100</f>
        <v>0.32</v>
      </c>
      <c r="AD32" s="197"/>
    </row>
    <row r="33" spans="1:30" ht="30.75" customHeight="1">
      <c r="A33" s="197"/>
      <c r="B33" s="197" t="s">
        <v>1</v>
      </c>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315" t="s">
        <v>1249</v>
      </c>
      <c r="AC33" s="323">
        <v>24</v>
      </c>
      <c r="AD33" s="197"/>
    </row>
    <row r="34" spans="1:30" s="187" customFormat="1" ht="3.75" customHeight="1">
      <c r="AB34" s="341"/>
      <c r="AC34" s="504"/>
    </row>
    <row r="35" spans="1:30" s="187" customFormat="1" ht="3.75" customHeight="1">
      <c r="AB35" s="341"/>
      <c r="AC35" s="504"/>
    </row>
    <row r="36" spans="1:30" s="187" customFormat="1" ht="18" customHeight="1">
      <c r="AB36" s="341"/>
      <c r="AC36" s="504"/>
    </row>
    <row r="37" spans="1:30" ht="15.75" thickBot="1">
      <c r="A37" s="197"/>
      <c r="B37" s="278"/>
      <c r="C37" s="198" t="str">
        <f>Page3!A4</f>
        <v>MOHOKARE LOCAL MUNICIPALITY</v>
      </c>
      <c r="D37" s="197"/>
      <c r="E37" s="197"/>
      <c r="F37" s="197"/>
      <c r="G37" s="197"/>
      <c r="H37" s="197"/>
      <c r="I37" s="197"/>
      <c r="J37" s="197"/>
      <c r="K37" s="197"/>
      <c r="L37" s="197"/>
      <c r="M37" s="197"/>
      <c r="N37" s="197"/>
      <c r="O37" s="197"/>
      <c r="P37" s="197"/>
      <c r="Q37" s="197"/>
      <c r="R37" s="197"/>
      <c r="S37" s="197"/>
      <c r="T37" s="197"/>
      <c r="U37" s="197"/>
      <c r="V37" s="197"/>
      <c r="W37" s="197"/>
      <c r="X37" s="197"/>
      <c r="Y37" s="251" t="str">
        <f>Page3!F4</f>
        <v>WSDP 2012</v>
      </c>
      <c r="Z37" s="197"/>
      <c r="AA37" s="197"/>
      <c r="AB37" s="197"/>
      <c r="AC37" s="197"/>
      <c r="AD37" s="197"/>
    </row>
    <row r="38" spans="1:30" ht="15">
      <c r="A38" s="197"/>
      <c r="B38" s="3263" t="s">
        <v>322</v>
      </c>
      <c r="C38" s="3264"/>
      <c r="D38" s="3264"/>
      <c r="E38" s="3264"/>
      <c r="F38" s="3264"/>
      <c r="G38" s="3264"/>
      <c r="H38" s="3264"/>
      <c r="I38" s="3264"/>
      <c r="J38" s="3264"/>
      <c r="K38" s="3264"/>
      <c r="L38" s="3264"/>
      <c r="M38" s="3264"/>
      <c r="N38" s="3264"/>
      <c r="O38" s="3264"/>
      <c r="P38" s="3264"/>
      <c r="Q38" s="3264"/>
      <c r="R38" s="3264"/>
      <c r="S38" s="3264"/>
      <c r="T38" s="3264"/>
      <c r="U38" s="3264"/>
      <c r="V38" s="3264"/>
      <c r="W38" s="3264"/>
      <c r="X38" s="3264"/>
      <c r="Y38" s="3264"/>
      <c r="Z38" s="3264"/>
      <c r="AA38" s="3264"/>
      <c r="AB38" s="3264"/>
      <c r="AC38" s="3265"/>
      <c r="AD38" s="197"/>
    </row>
    <row r="39" spans="1:30" ht="15">
      <c r="A39" s="197"/>
      <c r="B39" s="3219" t="s">
        <v>66</v>
      </c>
      <c r="C39" s="3220"/>
      <c r="D39" s="3220"/>
      <c r="E39" s="3220"/>
      <c r="F39" s="3220"/>
      <c r="G39" s="3220"/>
      <c r="H39" s="3220"/>
      <c r="I39" s="3220"/>
      <c r="J39" s="3220"/>
      <c r="K39" s="1690"/>
      <c r="L39" s="1690"/>
      <c r="M39" s="3033" t="s">
        <v>705</v>
      </c>
      <c r="N39" s="3033"/>
      <c r="O39" s="3033"/>
      <c r="P39" s="3033"/>
      <c r="Q39" s="3033"/>
      <c r="R39" s="3034" t="s">
        <v>67</v>
      </c>
      <c r="S39" s="3034"/>
      <c r="T39" s="3034"/>
      <c r="U39" s="3034"/>
      <c r="V39" s="3034"/>
      <c r="W39" s="3034"/>
      <c r="X39" s="3034"/>
      <c r="Y39" s="3034"/>
      <c r="Z39" s="3034"/>
      <c r="AA39" s="3034"/>
      <c r="AB39" s="3034"/>
      <c r="AC39" s="3035"/>
      <c r="AD39" s="197"/>
    </row>
    <row r="40" spans="1:30">
      <c r="A40" s="197"/>
      <c r="B40" s="3150" t="s">
        <v>137</v>
      </c>
      <c r="C40" s="3151"/>
      <c r="D40" s="3151"/>
      <c r="E40" s="3151"/>
      <c r="F40" s="3151"/>
      <c r="G40" s="3151"/>
      <c r="H40" s="3151"/>
      <c r="I40" s="3189"/>
      <c r="J40" s="3190"/>
      <c r="K40" s="3191"/>
      <c r="L40" s="3266" t="s">
        <v>211</v>
      </c>
      <c r="M40" s="2602" t="s">
        <v>119</v>
      </c>
      <c r="N40" s="3257"/>
      <c r="O40" s="3257"/>
      <c r="P40" s="3257"/>
      <c r="Q40" s="3258"/>
      <c r="R40" s="2577" t="s">
        <v>735</v>
      </c>
      <c r="S40" s="2577"/>
      <c r="T40" s="2577"/>
      <c r="U40" s="2577"/>
      <c r="V40" s="2577"/>
      <c r="W40" s="2577"/>
      <c r="X40" s="2577"/>
      <c r="Y40" s="2577"/>
      <c r="Z40" s="2577"/>
      <c r="AA40" s="2589" t="s">
        <v>69</v>
      </c>
      <c r="AB40" s="2589"/>
      <c r="AC40" s="2590"/>
      <c r="AD40" s="197"/>
    </row>
    <row r="41" spans="1:30" ht="15" customHeight="1">
      <c r="A41" s="197"/>
      <c r="B41" s="3152"/>
      <c r="C41" s="3153"/>
      <c r="D41" s="3153"/>
      <c r="E41" s="3153"/>
      <c r="F41" s="3153"/>
      <c r="G41" s="3153"/>
      <c r="H41" s="3153"/>
      <c r="I41" s="3192"/>
      <c r="J41" s="3193"/>
      <c r="K41" s="3194"/>
      <c r="L41" s="3267"/>
      <c r="M41" s="2852" t="s">
        <v>972</v>
      </c>
      <c r="N41" s="2853"/>
      <c r="O41" s="2854"/>
      <c r="P41" s="3259" t="s">
        <v>73</v>
      </c>
      <c r="Q41" s="2501" t="s">
        <v>73</v>
      </c>
      <c r="R41" s="2341" t="s">
        <v>70</v>
      </c>
      <c r="S41" s="2609" t="s">
        <v>108</v>
      </c>
      <c r="T41" s="2609"/>
      <c r="U41" s="2609"/>
      <c r="V41" s="2609"/>
      <c r="W41" s="2615" t="s">
        <v>72</v>
      </c>
      <c r="X41" s="2615"/>
      <c r="Y41" s="2615"/>
      <c r="Z41" s="2506" t="s">
        <v>73</v>
      </c>
      <c r="AA41" s="2341" t="s">
        <v>70</v>
      </c>
      <c r="AB41" s="2342" t="s">
        <v>74</v>
      </c>
      <c r="AC41" s="2491" t="s">
        <v>73</v>
      </c>
      <c r="AD41" s="197"/>
    </row>
    <row r="42" spans="1:30" ht="84" customHeight="1">
      <c r="A42" s="197"/>
      <c r="B42" s="3152"/>
      <c r="C42" s="3153"/>
      <c r="D42" s="3153"/>
      <c r="E42" s="3153"/>
      <c r="F42" s="3153"/>
      <c r="G42" s="3153"/>
      <c r="H42" s="3153"/>
      <c r="I42" s="3192"/>
      <c r="J42" s="3193"/>
      <c r="K42" s="3194"/>
      <c r="L42" s="3267"/>
      <c r="M42" s="2855"/>
      <c r="N42" s="2856"/>
      <c r="O42" s="2857"/>
      <c r="P42" s="3260"/>
      <c r="Q42" s="2502"/>
      <c r="R42" s="2341"/>
      <c r="S42" s="2419" t="s">
        <v>75</v>
      </c>
      <c r="T42" s="2419"/>
      <c r="U42" s="2419"/>
      <c r="V42" s="2419"/>
      <c r="W42" s="1689" t="s">
        <v>364</v>
      </c>
      <c r="X42" s="1689" t="s">
        <v>77</v>
      </c>
      <c r="Y42" s="1689" t="s">
        <v>78</v>
      </c>
      <c r="Z42" s="2506"/>
      <c r="AA42" s="2341"/>
      <c r="AB42" s="2342"/>
      <c r="AC42" s="2491"/>
      <c r="AD42" s="197"/>
    </row>
    <row r="43" spans="1:30" ht="16.5" customHeight="1">
      <c r="A43" s="197"/>
      <c r="B43" s="2933" t="s">
        <v>37</v>
      </c>
      <c r="C43" s="2934"/>
      <c r="D43" s="2934"/>
      <c r="E43" s="2934"/>
      <c r="F43" s="2934"/>
      <c r="G43" s="2934"/>
      <c r="H43" s="2934"/>
      <c r="I43" s="3192"/>
      <c r="J43" s="3193"/>
      <c r="K43" s="3194"/>
      <c r="L43" s="3268"/>
      <c r="M43" s="2858"/>
      <c r="N43" s="2859"/>
      <c r="O43" s="2860"/>
      <c r="P43" s="3261"/>
      <c r="Q43" s="2832"/>
      <c r="R43" s="2341"/>
      <c r="S43" s="1035">
        <v>1</v>
      </c>
      <c r="T43" s="1035">
        <v>3</v>
      </c>
      <c r="U43" s="1035">
        <v>5</v>
      </c>
      <c r="V43" s="1035" t="s">
        <v>79</v>
      </c>
      <c r="W43" s="1036" t="s">
        <v>80</v>
      </c>
      <c r="X43" s="1036" t="s">
        <v>80</v>
      </c>
      <c r="Y43" s="1036" t="s">
        <v>80</v>
      </c>
      <c r="Z43" s="2506"/>
      <c r="AA43" s="2341"/>
      <c r="AB43" s="2342"/>
      <c r="AC43" s="2491"/>
      <c r="AD43" s="197"/>
    </row>
    <row r="44" spans="1:30" ht="16.5" customHeight="1">
      <c r="A44" s="197"/>
      <c r="B44" s="3183" t="s">
        <v>208</v>
      </c>
      <c r="C44" s="3184"/>
      <c r="D44" s="3184"/>
      <c r="E44" s="3184"/>
      <c r="F44" s="3184"/>
      <c r="G44" s="3184"/>
      <c r="H44" s="3184"/>
      <c r="I44" s="3195"/>
      <c r="J44" s="3196"/>
      <c r="K44" s="3197"/>
      <c r="L44" s="2619" t="s">
        <v>660</v>
      </c>
      <c r="M44" s="2619"/>
      <c r="N44" s="2619"/>
      <c r="O44" s="2619"/>
      <c r="P44" s="1687" t="s">
        <v>302</v>
      </c>
      <c r="Q44" s="1687" t="s">
        <v>302</v>
      </c>
      <c r="R44" s="2619" t="s">
        <v>660</v>
      </c>
      <c r="S44" s="2619"/>
      <c r="T44" s="2619"/>
      <c r="U44" s="2619"/>
      <c r="V44" s="2619"/>
      <c r="W44" s="2619"/>
      <c r="X44" s="2619"/>
      <c r="Y44" s="2619"/>
      <c r="Z44" s="1687" t="s">
        <v>302</v>
      </c>
      <c r="AA44" s="2619" t="s">
        <v>661</v>
      </c>
      <c r="AB44" s="2619"/>
      <c r="AC44" s="1688" t="s">
        <v>302</v>
      </c>
      <c r="AD44" s="197"/>
    </row>
    <row r="45" spans="1:30" ht="15">
      <c r="A45" s="197"/>
      <c r="B45" s="3186" t="s">
        <v>324</v>
      </c>
      <c r="C45" s="3187"/>
      <c r="D45" s="3187"/>
      <c r="E45" s="3187"/>
      <c r="F45" s="3187"/>
      <c r="G45" s="3187"/>
      <c r="H45" s="3188"/>
      <c r="I45" s="1732" t="s">
        <v>738</v>
      </c>
      <c r="J45" s="1732"/>
      <c r="K45" s="1732"/>
      <c r="L45" s="1732"/>
      <c r="M45" s="1732"/>
      <c r="N45" s="1732"/>
      <c r="O45" s="1732"/>
      <c r="P45" s="1732"/>
      <c r="Q45" s="1732"/>
      <c r="R45" s="1732"/>
      <c r="S45" s="1732"/>
      <c r="T45" s="1732"/>
      <c r="U45" s="3185"/>
      <c r="V45" s="3185"/>
      <c r="W45" s="1732"/>
      <c r="X45" s="1732"/>
      <c r="Y45" s="1732"/>
      <c r="Z45" s="1732"/>
      <c r="AA45" s="1732"/>
      <c r="AB45" s="1732"/>
      <c r="AC45" s="1733"/>
      <c r="AD45" s="197"/>
    </row>
    <row r="46" spans="1:30">
      <c r="A46" s="197"/>
      <c r="B46" s="3169" t="s">
        <v>508</v>
      </c>
      <c r="C46" s="3170"/>
      <c r="D46" s="3170"/>
      <c r="E46" s="3170"/>
      <c r="F46" s="3170"/>
      <c r="G46" s="3170"/>
      <c r="H46" s="3171"/>
      <c r="I46" s="3166"/>
      <c r="J46" s="3167"/>
      <c r="K46" s="3168"/>
      <c r="L46" s="273" t="s">
        <v>1270</v>
      </c>
      <c r="M46" s="3157" t="s">
        <v>1270</v>
      </c>
      <c r="N46" s="3158"/>
      <c r="O46" s="3159"/>
      <c r="P46" s="403">
        <v>60</v>
      </c>
      <c r="Q46" s="404">
        <v>60</v>
      </c>
      <c r="R46" s="273" t="s">
        <v>1270</v>
      </c>
      <c r="S46" s="273" t="s">
        <v>1270</v>
      </c>
      <c r="T46" s="273" t="s">
        <v>1270</v>
      </c>
      <c r="U46" s="273" t="s">
        <v>1270</v>
      </c>
      <c r="V46" s="273"/>
      <c r="W46" s="273" t="s">
        <v>1270</v>
      </c>
      <c r="X46" s="273" t="s">
        <v>1270</v>
      </c>
      <c r="Y46" s="273" t="s">
        <v>1270</v>
      </c>
      <c r="Z46" s="1734">
        <v>60</v>
      </c>
      <c r="AA46" s="273" t="s">
        <v>1270</v>
      </c>
      <c r="AB46" s="273" t="s">
        <v>1271</v>
      </c>
      <c r="AC46" s="1735">
        <v>40</v>
      </c>
      <c r="AD46" s="197"/>
    </row>
    <row r="47" spans="1:30">
      <c r="A47" s="197"/>
      <c r="B47" s="3169" t="s">
        <v>509</v>
      </c>
      <c r="C47" s="3170"/>
      <c r="D47" s="3170"/>
      <c r="E47" s="3170"/>
      <c r="F47" s="3170"/>
      <c r="G47" s="3170"/>
      <c r="H47" s="3171"/>
      <c r="I47" s="3177">
        <v>0.2</v>
      </c>
      <c r="J47" s="3178"/>
      <c r="K47" s="3179"/>
      <c r="L47" s="3160"/>
      <c r="M47" s="3161"/>
      <c r="N47" s="3161"/>
      <c r="O47" s="3162"/>
      <c r="P47" s="403">
        <v>60</v>
      </c>
      <c r="Q47" s="404">
        <v>60</v>
      </c>
      <c r="R47" s="273" t="s">
        <v>1270</v>
      </c>
      <c r="S47" s="273" t="s">
        <v>1270</v>
      </c>
      <c r="T47" s="273" t="s">
        <v>1270</v>
      </c>
      <c r="U47" s="273" t="s">
        <v>1270</v>
      </c>
      <c r="V47" s="273"/>
      <c r="W47" s="273" t="s">
        <v>1270</v>
      </c>
      <c r="X47" s="273" t="s">
        <v>1270</v>
      </c>
      <c r="Y47" s="273" t="s">
        <v>1270</v>
      </c>
      <c r="Z47" s="1734">
        <v>60</v>
      </c>
      <c r="AA47" s="273" t="s">
        <v>1270</v>
      </c>
      <c r="AB47" s="273" t="s">
        <v>1271</v>
      </c>
      <c r="AC47" s="1735">
        <v>40</v>
      </c>
      <c r="AD47" s="197"/>
    </row>
    <row r="48" spans="1:30">
      <c r="A48" s="197"/>
      <c r="B48" s="3169" t="s">
        <v>510</v>
      </c>
      <c r="C48" s="3170"/>
      <c r="D48" s="3170"/>
      <c r="E48" s="3170"/>
      <c r="F48" s="3170"/>
      <c r="G48" s="3170"/>
      <c r="H48" s="3171"/>
      <c r="I48" s="3177">
        <v>0.2</v>
      </c>
      <c r="J48" s="3178"/>
      <c r="K48" s="3179"/>
      <c r="L48" s="3163"/>
      <c r="M48" s="3164"/>
      <c r="N48" s="3164"/>
      <c r="O48" s="3165"/>
      <c r="P48" s="403">
        <v>60</v>
      </c>
      <c r="Q48" s="404">
        <v>60</v>
      </c>
      <c r="R48" s="273" t="s">
        <v>1270</v>
      </c>
      <c r="S48" s="273" t="s">
        <v>1270</v>
      </c>
      <c r="T48" s="273" t="s">
        <v>1270</v>
      </c>
      <c r="U48" s="273" t="s">
        <v>1270</v>
      </c>
      <c r="V48" s="273"/>
      <c r="W48" s="273" t="s">
        <v>1270</v>
      </c>
      <c r="X48" s="273" t="s">
        <v>1270</v>
      </c>
      <c r="Y48" s="273" t="s">
        <v>1270</v>
      </c>
      <c r="Z48" s="1734">
        <v>60</v>
      </c>
      <c r="AA48" s="273" t="s">
        <v>1270</v>
      </c>
      <c r="AB48" s="273" t="s">
        <v>1271</v>
      </c>
      <c r="AC48" s="1735">
        <v>40</v>
      </c>
      <c r="AD48" s="197"/>
    </row>
    <row r="49" spans="1:32">
      <c r="A49" s="197"/>
      <c r="B49" s="3169" t="s">
        <v>511</v>
      </c>
      <c r="C49" s="3170"/>
      <c r="D49" s="3170"/>
      <c r="E49" s="3170"/>
      <c r="F49" s="3170"/>
      <c r="G49" s="3170"/>
      <c r="H49" s="3171"/>
      <c r="I49" s="3166"/>
      <c r="J49" s="3167"/>
      <c r="K49" s="3168"/>
      <c r="L49" s="273" t="s">
        <v>1270</v>
      </c>
      <c r="M49" s="3157" t="s">
        <v>1270</v>
      </c>
      <c r="N49" s="3158"/>
      <c r="O49" s="3159"/>
      <c r="P49" s="403">
        <v>60</v>
      </c>
      <c r="Q49" s="404">
        <v>60</v>
      </c>
      <c r="R49" s="273" t="s">
        <v>1270</v>
      </c>
      <c r="S49" s="273" t="s">
        <v>1270</v>
      </c>
      <c r="T49" s="273" t="s">
        <v>1270</v>
      </c>
      <c r="U49" s="273" t="s">
        <v>1270</v>
      </c>
      <c r="V49" s="273"/>
      <c r="W49" s="273" t="s">
        <v>1270</v>
      </c>
      <c r="X49" s="273" t="s">
        <v>1270</v>
      </c>
      <c r="Y49" s="273" t="s">
        <v>1270</v>
      </c>
      <c r="Z49" s="1734">
        <v>60</v>
      </c>
      <c r="AA49" s="273" t="s">
        <v>1270</v>
      </c>
      <c r="AB49" s="273" t="s">
        <v>1271</v>
      </c>
      <c r="AC49" s="1735">
        <v>40</v>
      </c>
      <c r="AD49" s="197"/>
    </row>
    <row r="50" spans="1:32">
      <c r="A50" s="197"/>
      <c r="B50" s="3169" t="s">
        <v>512</v>
      </c>
      <c r="C50" s="3170"/>
      <c r="D50" s="3170"/>
      <c r="E50" s="3170"/>
      <c r="F50" s="3170"/>
      <c r="G50" s="3170"/>
      <c r="H50" s="3171"/>
      <c r="I50" s="3177">
        <v>0.8</v>
      </c>
      <c r="J50" s="3178"/>
      <c r="K50" s="3179"/>
      <c r="L50" s="2835"/>
      <c r="M50" s="3157" t="s">
        <v>1270</v>
      </c>
      <c r="N50" s="3158"/>
      <c r="O50" s="3159"/>
      <c r="P50" s="403">
        <v>60</v>
      </c>
      <c r="Q50" s="404">
        <v>60</v>
      </c>
      <c r="R50" s="273" t="s">
        <v>1270</v>
      </c>
      <c r="S50" s="273" t="s">
        <v>1270</v>
      </c>
      <c r="T50" s="273" t="s">
        <v>1270</v>
      </c>
      <c r="U50" s="273" t="s">
        <v>1270</v>
      </c>
      <c r="V50" s="273"/>
      <c r="W50" s="273" t="s">
        <v>1270</v>
      </c>
      <c r="X50" s="273" t="s">
        <v>1270</v>
      </c>
      <c r="Y50" s="273" t="s">
        <v>1270</v>
      </c>
      <c r="Z50" s="1734">
        <v>60</v>
      </c>
      <c r="AA50" s="273" t="s">
        <v>1270</v>
      </c>
      <c r="AB50" s="273" t="s">
        <v>1271</v>
      </c>
      <c r="AC50" s="1735">
        <v>40</v>
      </c>
      <c r="AD50" s="197"/>
    </row>
    <row r="51" spans="1:32">
      <c r="A51" s="197"/>
      <c r="B51" s="3169" t="s">
        <v>513</v>
      </c>
      <c r="C51" s="3170"/>
      <c r="D51" s="3170"/>
      <c r="E51" s="3170"/>
      <c r="F51" s="3170"/>
      <c r="G51" s="3170"/>
      <c r="H51" s="3171"/>
      <c r="I51" s="3177">
        <v>0.8</v>
      </c>
      <c r="J51" s="3178"/>
      <c r="K51" s="3179"/>
      <c r="L51" s="3175"/>
      <c r="M51" s="3157" t="s">
        <v>1270</v>
      </c>
      <c r="N51" s="3158"/>
      <c r="O51" s="3159"/>
      <c r="P51" s="403">
        <v>60</v>
      </c>
      <c r="Q51" s="404">
        <v>60</v>
      </c>
      <c r="R51" s="273" t="s">
        <v>1270</v>
      </c>
      <c r="S51" s="273" t="s">
        <v>1270</v>
      </c>
      <c r="T51" s="273" t="s">
        <v>1270</v>
      </c>
      <c r="U51" s="273" t="s">
        <v>1270</v>
      </c>
      <c r="V51" s="273"/>
      <c r="W51" s="273" t="s">
        <v>1270</v>
      </c>
      <c r="X51" s="273" t="s">
        <v>1270</v>
      </c>
      <c r="Y51" s="273" t="s">
        <v>1270</v>
      </c>
      <c r="Z51" s="1734">
        <v>60</v>
      </c>
      <c r="AA51" s="273" t="s">
        <v>1270</v>
      </c>
      <c r="AB51" s="273" t="s">
        <v>1271</v>
      </c>
      <c r="AC51" s="1735">
        <v>40</v>
      </c>
      <c r="AD51" s="197"/>
    </row>
    <row r="52" spans="1:32">
      <c r="A52" s="197"/>
      <c r="B52" s="3169" t="s">
        <v>514</v>
      </c>
      <c r="C52" s="3170"/>
      <c r="D52" s="3170"/>
      <c r="E52" s="3170"/>
      <c r="F52" s="3170"/>
      <c r="G52" s="3170"/>
      <c r="H52" s="3171"/>
      <c r="I52" s="3177">
        <v>0.8</v>
      </c>
      <c r="J52" s="3178"/>
      <c r="K52" s="3179"/>
      <c r="L52" s="3175"/>
      <c r="M52" s="3157" t="s">
        <v>1270</v>
      </c>
      <c r="N52" s="3158"/>
      <c r="O52" s="3159"/>
      <c r="P52" s="403">
        <v>60</v>
      </c>
      <c r="Q52" s="404">
        <v>60</v>
      </c>
      <c r="R52" s="273" t="s">
        <v>1270</v>
      </c>
      <c r="S52" s="273" t="s">
        <v>1270</v>
      </c>
      <c r="T52" s="273" t="s">
        <v>1270</v>
      </c>
      <c r="U52" s="273" t="s">
        <v>1270</v>
      </c>
      <c r="V52" s="273"/>
      <c r="W52" s="273" t="s">
        <v>1270</v>
      </c>
      <c r="X52" s="273" t="s">
        <v>1270</v>
      </c>
      <c r="Y52" s="273" t="s">
        <v>1270</v>
      </c>
      <c r="Z52" s="1734">
        <v>60</v>
      </c>
      <c r="AA52" s="273" t="s">
        <v>1270</v>
      </c>
      <c r="AB52" s="273" t="s">
        <v>1271</v>
      </c>
      <c r="AC52" s="1735">
        <v>40</v>
      </c>
      <c r="AD52" s="197"/>
    </row>
    <row r="53" spans="1:32">
      <c r="A53" s="197"/>
      <c r="B53" s="3169" t="s">
        <v>515</v>
      </c>
      <c r="C53" s="3170"/>
      <c r="D53" s="3170"/>
      <c r="E53" s="3170"/>
      <c r="F53" s="3170"/>
      <c r="G53" s="3170"/>
      <c r="H53" s="3171"/>
      <c r="I53" s="3177">
        <v>0.08</v>
      </c>
      <c r="J53" s="3178"/>
      <c r="K53" s="3179"/>
      <c r="L53" s="3176"/>
      <c r="M53" s="3157" t="s">
        <v>1270</v>
      </c>
      <c r="N53" s="3158"/>
      <c r="O53" s="3159"/>
      <c r="P53" s="403">
        <v>60</v>
      </c>
      <c r="Q53" s="404">
        <v>60</v>
      </c>
      <c r="R53" s="273" t="s">
        <v>1270</v>
      </c>
      <c r="S53" s="273" t="s">
        <v>1270</v>
      </c>
      <c r="T53" s="273" t="s">
        <v>1270</v>
      </c>
      <c r="U53" s="273" t="s">
        <v>1270</v>
      </c>
      <c r="V53" s="273"/>
      <c r="W53" s="273" t="s">
        <v>1270</v>
      </c>
      <c r="X53" s="273" t="s">
        <v>1270</v>
      </c>
      <c r="Y53" s="273" t="s">
        <v>1270</v>
      </c>
      <c r="Z53" s="1734">
        <v>60</v>
      </c>
      <c r="AA53" s="273" t="s">
        <v>1270</v>
      </c>
      <c r="AB53" s="273" t="s">
        <v>1271</v>
      </c>
      <c r="AC53" s="1735">
        <v>40</v>
      </c>
      <c r="AD53" s="197"/>
    </row>
    <row r="54" spans="1:32">
      <c r="A54" s="197"/>
      <c r="B54" s="3169" t="s">
        <v>516</v>
      </c>
      <c r="C54" s="3170"/>
      <c r="D54" s="3170"/>
      <c r="E54" s="3170"/>
      <c r="F54" s="3170"/>
      <c r="G54" s="3170"/>
      <c r="H54" s="3171"/>
      <c r="I54" s="3166"/>
      <c r="J54" s="3167"/>
      <c r="K54" s="3168"/>
      <c r="L54" s="273" t="s">
        <v>1270</v>
      </c>
      <c r="M54" s="3160"/>
      <c r="N54" s="3161"/>
      <c r="O54" s="3162"/>
      <c r="P54" s="403">
        <v>60</v>
      </c>
      <c r="Q54" s="404">
        <v>60</v>
      </c>
      <c r="R54" s="273" t="s">
        <v>1270</v>
      </c>
      <c r="S54" s="273" t="s">
        <v>1270</v>
      </c>
      <c r="T54" s="273" t="s">
        <v>1270</v>
      </c>
      <c r="U54" s="273" t="s">
        <v>1270</v>
      </c>
      <c r="V54" s="273"/>
      <c r="W54" s="273" t="s">
        <v>1270</v>
      </c>
      <c r="X54" s="273" t="s">
        <v>1270</v>
      </c>
      <c r="Y54" s="273" t="s">
        <v>1270</v>
      </c>
      <c r="Z54" s="1734">
        <v>60</v>
      </c>
      <c r="AA54" s="273" t="s">
        <v>1270</v>
      </c>
      <c r="AB54" s="273" t="s">
        <v>1271</v>
      </c>
      <c r="AC54" s="1735">
        <v>40</v>
      </c>
      <c r="AD54" s="197"/>
    </row>
    <row r="55" spans="1:32">
      <c r="A55" s="197"/>
      <c r="B55" s="3169" t="s">
        <v>517</v>
      </c>
      <c r="C55" s="3170"/>
      <c r="D55" s="3170"/>
      <c r="E55" s="3170"/>
      <c r="F55" s="3170"/>
      <c r="G55" s="3170"/>
      <c r="H55" s="3171"/>
      <c r="I55" s="3177"/>
      <c r="J55" s="3178"/>
      <c r="K55" s="3179"/>
      <c r="L55" s="2697"/>
      <c r="M55" s="3164"/>
      <c r="N55" s="3164"/>
      <c r="O55" s="3165"/>
      <c r="P55" s="403"/>
      <c r="Q55" s="404"/>
      <c r="R55" s="273"/>
      <c r="S55" s="273"/>
      <c r="T55" s="273"/>
      <c r="U55" s="273"/>
      <c r="V55" s="273"/>
      <c r="W55" s="273"/>
      <c r="X55" s="273"/>
      <c r="Y55" s="273"/>
      <c r="Z55" s="1734"/>
      <c r="AA55" s="273"/>
      <c r="AB55" s="273"/>
      <c r="AC55" s="1735"/>
      <c r="AD55" s="197"/>
    </row>
    <row r="56" spans="1:32" ht="15.75" customHeight="1">
      <c r="A56" s="197"/>
      <c r="B56" s="3180" t="s">
        <v>470</v>
      </c>
      <c r="C56" s="3181"/>
      <c r="D56" s="3181"/>
      <c r="E56" s="3181"/>
      <c r="F56" s="3181"/>
      <c r="G56" s="3181"/>
      <c r="H56" s="3181"/>
      <c r="I56" s="3181"/>
      <c r="J56" s="3181"/>
      <c r="K56" s="3181"/>
      <c r="L56" s="3181"/>
      <c r="M56" s="3181"/>
      <c r="N56" s="3181"/>
      <c r="O56" s="3181"/>
      <c r="P56" s="549">
        <f>SUM(P46:P55)/10/100</f>
        <v>0.54</v>
      </c>
      <c r="Q56" s="549">
        <f>SUM(Q46:Q55)/10/100</f>
        <v>0.54</v>
      </c>
      <c r="R56" s="3182"/>
      <c r="S56" s="3182"/>
      <c r="T56" s="3182"/>
      <c r="U56" s="3182"/>
      <c r="V56" s="3182"/>
      <c r="W56" s="3182"/>
      <c r="X56" s="3182"/>
      <c r="Y56" s="3182"/>
      <c r="Z56" s="549">
        <f>SUM(Z46:Z55)/10/100</f>
        <v>0.54</v>
      </c>
      <c r="AA56" s="3182"/>
      <c r="AB56" s="3182"/>
      <c r="AC56" s="732">
        <f>SUM(AC46:AC55)/10/100</f>
        <v>0.36</v>
      </c>
      <c r="AD56" s="197"/>
      <c r="AF56" s="186"/>
    </row>
    <row r="57" spans="1:32" ht="15.75" customHeight="1">
      <c r="A57" s="197"/>
      <c r="B57" s="1736"/>
      <c r="C57" s="552"/>
      <c r="D57" s="552"/>
      <c r="E57" s="552"/>
      <c r="F57" s="552"/>
      <c r="G57" s="552"/>
      <c r="H57" s="552"/>
      <c r="I57" s="552"/>
      <c r="J57" s="552"/>
      <c r="K57" s="552"/>
      <c r="L57" s="552"/>
      <c r="M57" s="552"/>
      <c r="N57" s="552"/>
      <c r="O57" s="552"/>
      <c r="P57" s="1727" t="s">
        <v>507</v>
      </c>
      <c r="Q57" s="1727"/>
      <c r="R57" s="208"/>
      <c r="S57" s="208"/>
      <c r="T57" s="208"/>
      <c r="U57" s="208"/>
      <c r="V57" s="208"/>
      <c r="W57" s="208"/>
      <c r="X57" s="208"/>
      <c r="Y57" s="208"/>
      <c r="Z57" s="1727"/>
      <c r="AA57" s="208"/>
      <c r="AB57" s="208"/>
      <c r="AC57" s="1737"/>
      <c r="AD57" s="197"/>
    </row>
    <row r="58" spans="1:32" ht="15.75" customHeight="1">
      <c r="A58" s="197"/>
      <c r="B58" s="763" t="s">
        <v>753</v>
      </c>
      <c r="C58" s="1684"/>
      <c r="D58" s="1684"/>
      <c r="E58" s="2061"/>
      <c r="F58" s="2061"/>
      <c r="G58" s="2061"/>
      <c r="H58" s="2061"/>
      <c r="I58" s="2061"/>
      <c r="J58" s="2061"/>
      <c r="K58" s="2061"/>
      <c r="L58" s="2061"/>
      <c r="M58" s="2061"/>
      <c r="N58" s="2061"/>
      <c r="O58" s="2061"/>
      <c r="P58" s="2061"/>
      <c r="Q58" s="2061"/>
      <c r="R58" s="2061"/>
      <c r="S58" s="2061"/>
      <c r="T58" s="2061"/>
      <c r="U58" s="2061"/>
      <c r="V58" s="2061"/>
      <c r="W58" s="2061"/>
      <c r="X58" s="2061"/>
      <c r="Y58" s="2061"/>
      <c r="Z58" s="2061"/>
      <c r="AA58" s="2061"/>
      <c r="AB58" s="2061"/>
      <c r="AC58" s="1737"/>
      <c r="AD58" s="197"/>
    </row>
    <row r="59" spans="1:32" ht="15.75" customHeight="1">
      <c r="A59" s="197"/>
      <c r="B59" s="1736"/>
      <c r="C59" s="2545"/>
      <c r="D59" s="2483"/>
      <c r="E59" s="2483"/>
      <c r="F59" s="2483"/>
      <c r="G59" s="2483"/>
      <c r="H59" s="2483"/>
      <c r="I59" s="2483"/>
      <c r="J59" s="2483"/>
      <c r="K59" s="2483"/>
      <c r="L59" s="2483"/>
      <c r="M59" s="2483"/>
      <c r="N59" s="2483"/>
      <c r="O59" s="2483"/>
      <c r="P59" s="2483"/>
      <c r="Q59" s="2483"/>
      <c r="R59" s="2483"/>
      <c r="S59" s="2483"/>
      <c r="T59" s="2483"/>
      <c r="U59" s="2483"/>
      <c r="V59" s="2483"/>
      <c r="W59" s="2483"/>
      <c r="X59" s="2483"/>
      <c r="Y59" s="2483"/>
      <c r="Z59" s="2483"/>
      <c r="AA59" s="2483"/>
      <c r="AB59" s="2546"/>
      <c r="AC59" s="1737"/>
      <c r="AD59" s="197"/>
    </row>
    <row r="60" spans="1:32" ht="15.75" customHeight="1">
      <c r="A60" s="197"/>
      <c r="B60" s="1736"/>
      <c r="C60" s="2547"/>
      <c r="D60" s="2061"/>
      <c r="E60" s="2061"/>
      <c r="F60" s="2061"/>
      <c r="G60" s="2061"/>
      <c r="H60" s="2061"/>
      <c r="I60" s="2061"/>
      <c r="J60" s="2061"/>
      <c r="K60" s="2061"/>
      <c r="L60" s="2061"/>
      <c r="M60" s="2061"/>
      <c r="N60" s="2061"/>
      <c r="O60" s="2061"/>
      <c r="P60" s="2061"/>
      <c r="Q60" s="2061"/>
      <c r="R60" s="2061"/>
      <c r="S60" s="2061"/>
      <c r="T60" s="2061"/>
      <c r="U60" s="2061"/>
      <c r="V60" s="2061"/>
      <c r="W60" s="2061"/>
      <c r="X60" s="2061"/>
      <c r="Y60" s="2061"/>
      <c r="Z60" s="2061"/>
      <c r="AA60" s="2061"/>
      <c r="AB60" s="2548"/>
      <c r="AC60" s="1737"/>
      <c r="AD60" s="197"/>
    </row>
    <row r="61" spans="1:32" ht="15.75" customHeight="1">
      <c r="A61" s="197"/>
      <c r="B61" s="1736"/>
      <c r="C61" s="2547"/>
      <c r="D61" s="2061"/>
      <c r="E61" s="2061"/>
      <c r="F61" s="2061"/>
      <c r="G61" s="2061"/>
      <c r="H61" s="2061"/>
      <c r="I61" s="2061"/>
      <c r="J61" s="2061"/>
      <c r="K61" s="2061"/>
      <c r="L61" s="2061"/>
      <c r="M61" s="2061"/>
      <c r="N61" s="2061"/>
      <c r="O61" s="2061"/>
      <c r="P61" s="2061"/>
      <c r="Q61" s="2061"/>
      <c r="R61" s="2061"/>
      <c r="S61" s="2061"/>
      <c r="T61" s="2061"/>
      <c r="U61" s="2061"/>
      <c r="V61" s="2061"/>
      <c r="W61" s="2061"/>
      <c r="X61" s="2061"/>
      <c r="Y61" s="2061"/>
      <c r="Z61" s="2061"/>
      <c r="AA61" s="2061"/>
      <c r="AB61" s="2548"/>
      <c r="AC61" s="1737"/>
      <c r="AD61" s="197"/>
    </row>
    <row r="62" spans="1:32" ht="15.75" customHeight="1">
      <c r="A62" s="197"/>
      <c r="B62" s="1736"/>
      <c r="C62" s="2547"/>
      <c r="D62" s="2061"/>
      <c r="E62" s="2061"/>
      <c r="F62" s="2061"/>
      <c r="G62" s="2061"/>
      <c r="H62" s="2061"/>
      <c r="I62" s="2061"/>
      <c r="J62" s="2061"/>
      <c r="K62" s="2061"/>
      <c r="L62" s="2061"/>
      <c r="M62" s="2061"/>
      <c r="N62" s="2061"/>
      <c r="O62" s="2061"/>
      <c r="P62" s="2061"/>
      <c r="Q62" s="2061"/>
      <c r="R62" s="2061"/>
      <c r="S62" s="2061"/>
      <c r="T62" s="2061"/>
      <c r="U62" s="2061"/>
      <c r="V62" s="2061"/>
      <c r="W62" s="2061"/>
      <c r="X62" s="2061"/>
      <c r="Y62" s="2061"/>
      <c r="Z62" s="2061"/>
      <c r="AA62" s="2061"/>
      <c r="AB62" s="2548"/>
      <c r="AC62" s="1737"/>
      <c r="AD62" s="197"/>
    </row>
    <row r="63" spans="1:32" ht="15.75" customHeight="1">
      <c r="A63" s="197"/>
      <c r="B63" s="1736"/>
      <c r="C63" s="2547"/>
      <c r="D63" s="2061"/>
      <c r="E63" s="2061"/>
      <c r="F63" s="2061"/>
      <c r="G63" s="2061"/>
      <c r="H63" s="2061"/>
      <c r="I63" s="2061"/>
      <c r="J63" s="2061"/>
      <c r="K63" s="2061"/>
      <c r="L63" s="2061"/>
      <c r="M63" s="2061"/>
      <c r="N63" s="2061"/>
      <c r="O63" s="2061"/>
      <c r="P63" s="2061"/>
      <c r="Q63" s="2061"/>
      <c r="R63" s="2061"/>
      <c r="S63" s="2061"/>
      <c r="T63" s="2061"/>
      <c r="U63" s="2061"/>
      <c r="V63" s="2061"/>
      <c r="W63" s="2061"/>
      <c r="X63" s="2061"/>
      <c r="Y63" s="2061"/>
      <c r="Z63" s="2061"/>
      <c r="AA63" s="2061"/>
      <c r="AB63" s="2548"/>
      <c r="AC63" s="1737"/>
      <c r="AD63" s="197"/>
    </row>
    <row r="64" spans="1:32" ht="15.75" customHeight="1">
      <c r="A64" s="197"/>
      <c r="B64" s="1736"/>
      <c r="C64" s="2547"/>
      <c r="D64" s="2061"/>
      <c r="E64" s="2061"/>
      <c r="F64" s="2061"/>
      <c r="G64" s="2061"/>
      <c r="H64" s="2061"/>
      <c r="I64" s="2061"/>
      <c r="J64" s="2061"/>
      <c r="K64" s="2061"/>
      <c r="L64" s="2061"/>
      <c r="M64" s="2061"/>
      <c r="N64" s="2061"/>
      <c r="O64" s="2061"/>
      <c r="P64" s="2061"/>
      <c r="Q64" s="2061"/>
      <c r="R64" s="2061"/>
      <c r="S64" s="2061"/>
      <c r="T64" s="2061"/>
      <c r="U64" s="2061"/>
      <c r="V64" s="2061"/>
      <c r="W64" s="2061"/>
      <c r="X64" s="2061"/>
      <c r="Y64" s="2061"/>
      <c r="Z64" s="2061"/>
      <c r="AA64" s="2061"/>
      <c r="AB64" s="2548"/>
      <c r="AC64" s="1737"/>
      <c r="AD64" s="197"/>
    </row>
    <row r="65" spans="1:30" ht="15.75" customHeight="1">
      <c r="A65" s="197"/>
      <c r="B65" s="1736"/>
      <c r="C65" s="2547"/>
      <c r="D65" s="2061"/>
      <c r="E65" s="2061"/>
      <c r="F65" s="2061"/>
      <c r="G65" s="2061"/>
      <c r="H65" s="2061"/>
      <c r="I65" s="2061"/>
      <c r="J65" s="2061"/>
      <c r="K65" s="2061"/>
      <c r="L65" s="2061"/>
      <c r="M65" s="2061"/>
      <c r="N65" s="2061"/>
      <c r="O65" s="2061"/>
      <c r="P65" s="2061"/>
      <c r="Q65" s="2061"/>
      <c r="R65" s="2061"/>
      <c r="S65" s="2061"/>
      <c r="T65" s="2061"/>
      <c r="U65" s="2061"/>
      <c r="V65" s="2061"/>
      <c r="W65" s="2061"/>
      <c r="X65" s="2061"/>
      <c r="Y65" s="2061"/>
      <c r="Z65" s="2061"/>
      <c r="AA65" s="2061"/>
      <c r="AB65" s="2548"/>
      <c r="AC65" s="1737"/>
      <c r="AD65" s="197"/>
    </row>
    <row r="66" spans="1:30" ht="15.75" customHeight="1">
      <c r="A66" s="197"/>
      <c r="B66" s="1736"/>
      <c r="C66" s="2547"/>
      <c r="D66" s="2061"/>
      <c r="E66" s="2061"/>
      <c r="F66" s="2061"/>
      <c r="G66" s="2061"/>
      <c r="H66" s="2061"/>
      <c r="I66" s="2061"/>
      <c r="J66" s="2061"/>
      <c r="K66" s="2061"/>
      <c r="L66" s="2061"/>
      <c r="M66" s="2061"/>
      <c r="N66" s="2061"/>
      <c r="O66" s="2061"/>
      <c r="P66" s="2061"/>
      <c r="Q66" s="2061"/>
      <c r="R66" s="2061"/>
      <c r="S66" s="2061"/>
      <c r="T66" s="2061"/>
      <c r="U66" s="2061"/>
      <c r="V66" s="2061"/>
      <c r="W66" s="2061"/>
      <c r="X66" s="2061"/>
      <c r="Y66" s="2061"/>
      <c r="Z66" s="2061"/>
      <c r="AA66" s="2061"/>
      <c r="AB66" s="2548"/>
      <c r="AC66" s="1737"/>
      <c r="AD66" s="197"/>
    </row>
    <row r="67" spans="1:30" ht="15.75" customHeight="1">
      <c r="A67" s="197"/>
      <c r="B67" s="1736"/>
      <c r="C67" s="2547"/>
      <c r="D67" s="2061"/>
      <c r="E67" s="2061"/>
      <c r="F67" s="2061"/>
      <c r="G67" s="2061"/>
      <c r="H67" s="2061"/>
      <c r="I67" s="2061"/>
      <c r="J67" s="2061"/>
      <c r="K67" s="2061"/>
      <c r="L67" s="2061"/>
      <c r="M67" s="2061"/>
      <c r="N67" s="2061"/>
      <c r="O67" s="2061"/>
      <c r="P67" s="2061"/>
      <c r="Q67" s="2061"/>
      <c r="R67" s="2061"/>
      <c r="S67" s="2061"/>
      <c r="T67" s="2061"/>
      <c r="U67" s="2061"/>
      <c r="V67" s="2061"/>
      <c r="W67" s="2061"/>
      <c r="X67" s="2061"/>
      <c r="Y67" s="2061"/>
      <c r="Z67" s="2061"/>
      <c r="AA67" s="2061"/>
      <c r="AB67" s="2548"/>
      <c r="AC67" s="1737"/>
      <c r="AD67" s="197"/>
    </row>
    <row r="68" spans="1:30" ht="15.75" customHeight="1">
      <c r="A68" s="197"/>
      <c r="B68" s="1736"/>
      <c r="C68" s="2547"/>
      <c r="D68" s="2061"/>
      <c r="E68" s="2061"/>
      <c r="F68" s="2061"/>
      <c r="G68" s="2061"/>
      <c r="H68" s="2061"/>
      <c r="I68" s="2061"/>
      <c r="J68" s="2061"/>
      <c r="K68" s="2061"/>
      <c r="L68" s="2061"/>
      <c r="M68" s="2061"/>
      <c r="N68" s="2061"/>
      <c r="O68" s="2061"/>
      <c r="P68" s="2061"/>
      <c r="Q68" s="2061"/>
      <c r="R68" s="2061"/>
      <c r="S68" s="2061"/>
      <c r="T68" s="2061"/>
      <c r="U68" s="2061"/>
      <c r="V68" s="2061"/>
      <c r="W68" s="2061"/>
      <c r="X68" s="2061"/>
      <c r="Y68" s="2061"/>
      <c r="Z68" s="2061"/>
      <c r="AA68" s="2061"/>
      <c r="AB68" s="2548"/>
      <c r="AC68" s="1737"/>
      <c r="AD68" s="197"/>
    </row>
    <row r="69" spans="1:30" s="187" customFormat="1" ht="15.75" customHeight="1">
      <c r="A69" s="197"/>
      <c r="B69" s="1736"/>
      <c r="C69" s="2547"/>
      <c r="D69" s="2061"/>
      <c r="E69" s="2061"/>
      <c r="F69" s="2061"/>
      <c r="G69" s="2061"/>
      <c r="H69" s="2061"/>
      <c r="I69" s="2061"/>
      <c r="J69" s="2061"/>
      <c r="K69" s="2061"/>
      <c r="L69" s="2061"/>
      <c r="M69" s="2061"/>
      <c r="N69" s="2061"/>
      <c r="O69" s="2061"/>
      <c r="P69" s="2061"/>
      <c r="Q69" s="2061"/>
      <c r="R69" s="2061"/>
      <c r="S69" s="2061"/>
      <c r="T69" s="2061"/>
      <c r="U69" s="2061"/>
      <c r="V69" s="2061"/>
      <c r="W69" s="2061"/>
      <c r="X69" s="2061"/>
      <c r="Y69" s="2061"/>
      <c r="Z69" s="2061"/>
      <c r="AA69" s="2061"/>
      <c r="AB69" s="2548"/>
      <c r="AC69" s="1737"/>
      <c r="AD69" s="197"/>
    </row>
    <row r="70" spans="1:30" ht="15" customHeight="1">
      <c r="A70" s="197"/>
      <c r="B70" s="231"/>
      <c r="C70" s="2549"/>
      <c r="D70" s="2488"/>
      <c r="E70" s="2488"/>
      <c r="F70" s="2488"/>
      <c r="G70" s="2488"/>
      <c r="H70" s="2488"/>
      <c r="I70" s="2488"/>
      <c r="J70" s="2488"/>
      <c r="K70" s="2488"/>
      <c r="L70" s="2488"/>
      <c r="M70" s="2488"/>
      <c r="N70" s="2488"/>
      <c r="O70" s="2488"/>
      <c r="P70" s="2488"/>
      <c r="Q70" s="2488"/>
      <c r="R70" s="2488"/>
      <c r="S70" s="2488"/>
      <c r="T70" s="2488"/>
      <c r="U70" s="2488"/>
      <c r="V70" s="2488"/>
      <c r="W70" s="2488"/>
      <c r="X70" s="2488"/>
      <c r="Y70" s="2488"/>
      <c r="Z70" s="2488"/>
      <c r="AA70" s="2488"/>
      <c r="AB70" s="2550"/>
      <c r="AC70" s="297"/>
      <c r="AD70" s="197"/>
    </row>
    <row r="71" spans="1:30" ht="10.5" customHeight="1" thickBot="1">
      <c r="A71" s="197"/>
      <c r="B71" s="1738"/>
      <c r="C71" s="503"/>
      <c r="D71" s="503"/>
      <c r="E71" s="503"/>
      <c r="F71" s="503"/>
      <c r="G71" s="503"/>
      <c r="H71" s="503"/>
      <c r="I71" s="503"/>
      <c r="J71" s="503"/>
      <c r="K71" s="503"/>
      <c r="L71" s="503"/>
      <c r="M71" s="503"/>
      <c r="N71" s="503"/>
      <c r="O71" s="503"/>
      <c r="P71" s="503"/>
      <c r="Q71" s="503"/>
      <c r="R71" s="503"/>
      <c r="S71" s="503"/>
      <c r="T71" s="503"/>
      <c r="U71" s="624"/>
      <c r="V71" s="503"/>
      <c r="W71" s="503"/>
      <c r="X71" s="503"/>
      <c r="Y71" s="503"/>
      <c r="Z71" s="503"/>
      <c r="AA71" s="503"/>
      <c r="AB71" s="503"/>
      <c r="AC71" s="1739"/>
      <c r="AD71" s="197"/>
    </row>
    <row r="72" spans="1:30" ht="30.75" customHeight="1">
      <c r="A72" s="197"/>
      <c r="B72" s="197" t="s">
        <v>1</v>
      </c>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315" t="s">
        <v>1249</v>
      </c>
      <c r="AC72" s="726">
        <v>25</v>
      </c>
      <c r="AD72" s="1685"/>
    </row>
  </sheetData>
  <mergeCells count="152">
    <mergeCell ref="AA40:AC40"/>
    <mergeCell ref="B32:O32"/>
    <mergeCell ref="B39:J39"/>
    <mergeCell ref="M40:Q40"/>
    <mergeCell ref="M41:O43"/>
    <mergeCell ref="P41:P43"/>
    <mergeCell ref="Q41:Q43"/>
    <mergeCell ref="R32:Y32"/>
    <mergeCell ref="AA32:AB32"/>
    <mergeCell ref="B38:AC38"/>
    <mergeCell ref="R40:Z40"/>
    <mergeCell ref="M39:Q39"/>
    <mergeCell ref="R39:AC39"/>
    <mergeCell ref="AC41:AC43"/>
    <mergeCell ref="S42:V42"/>
    <mergeCell ref="AA41:AA43"/>
    <mergeCell ref="W41:Y41"/>
    <mergeCell ref="Z41:Z43"/>
    <mergeCell ref="B43:H43"/>
    <mergeCell ref="R41:R43"/>
    <mergeCell ref="S41:V41"/>
    <mergeCell ref="AB41:AB43"/>
    <mergeCell ref="B40:H42"/>
    <mergeCell ref="L40:L43"/>
    <mergeCell ref="M22:O24"/>
    <mergeCell ref="B20:H20"/>
    <mergeCell ref="B30:H30"/>
    <mergeCell ref="B31:H31"/>
    <mergeCell ref="B27:H27"/>
    <mergeCell ref="B28:H28"/>
    <mergeCell ref="B29:H29"/>
    <mergeCell ref="I24:L24"/>
    <mergeCell ref="I25:L25"/>
    <mergeCell ref="I26:L26"/>
    <mergeCell ref="I27:L27"/>
    <mergeCell ref="I28:L28"/>
    <mergeCell ref="I29:L29"/>
    <mergeCell ref="I16:L20"/>
    <mergeCell ref="M20:O20"/>
    <mergeCell ref="I30:L30"/>
    <mergeCell ref="I31:L31"/>
    <mergeCell ref="I22:L22"/>
    <mergeCell ref="I23:L23"/>
    <mergeCell ref="R20:Y20"/>
    <mergeCell ref="AA20:AB20"/>
    <mergeCell ref="M16:Q17"/>
    <mergeCell ref="R16:Z16"/>
    <mergeCell ref="AB17:AB19"/>
    <mergeCell ref="AA17:AA19"/>
    <mergeCell ref="B19:H19"/>
    <mergeCell ref="R17:R19"/>
    <mergeCell ref="AC17:AC19"/>
    <mergeCell ref="S18:V18"/>
    <mergeCell ref="S17:V17"/>
    <mergeCell ref="W17:Y17"/>
    <mergeCell ref="Z17:Z19"/>
    <mergeCell ref="M18:O19"/>
    <mergeCell ref="AA10:AB10"/>
    <mergeCell ref="M15:Q15"/>
    <mergeCell ref="R15:AC15"/>
    <mergeCell ref="B15:L15"/>
    <mergeCell ref="Y9:Z9"/>
    <mergeCell ref="AA9:AB9"/>
    <mergeCell ref="W10:X10"/>
    <mergeCell ref="Y10:Z10"/>
    <mergeCell ref="AA16:AC16"/>
    <mergeCell ref="I9:J9"/>
    <mergeCell ref="I10:J10"/>
    <mergeCell ref="B2:AC2"/>
    <mergeCell ref="B5:D5"/>
    <mergeCell ref="I8:J8"/>
    <mergeCell ref="H5:J5"/>
    <mergeCell ref="I6:J6"/>
    <mergeCell ref="I7:J7"/>
    <mergeCell ref="B6:G6"/>
    <mergeCell ref="W5:X5"/>
    <mergeCell ref="O11:Z11"/>
    <mergeCell ref="W7:X7"/>
    <mergeCell ref="W8:X8"/>
    <mergeCell ref="W9:X9"/>
    <mergeCell ref="Q5:V5"/>
    <mergeCell ref="Y5:Z5"/>
    <mergeCell ref="AA5:AB5"/>
    <mergeCell ref="Q6:AB6"/>
    <mergeCell ref="Q7:V7"/>
    <mergeCell ref="Q8:V8"/>
    <mergeCell ref="Q9:V9"/>
    <mergeCell ref="Q10:V10"/>
    <mergeCell ref="Y7:Z7"/>
    <mergeCell ref="AA7:AB7"/>
    <mergeCell ref="Y8:Z8"/>
    <mergeCell ref="AA8:AB8"/>
    <mergeCell ref="R44:Y44"/>
    <mergeCell ref="B56:O56"/>
    <mergeCell ref="R56:Y56"/>
    <mergeCell ref="AA56:AB56"/>
    <mergeCell ref="B44:H44"/>
    <mergeCell ref="AA44:AB44"/>
    <mergeCell ref="U45:V45"/>
    <mergeCell ref="L55:O55"/>
    <mergeCell ref="I55:K55"/>
    <mergeCell ref="B45:H45"/>
    <mergeCell ref="B46:H46"/>
    <mergeCell ref="B47:H47"/>
    <mergeCell ref="B48:H48"/>
    <mergeCell ref="B49:H49"/>
    <mergeCell ref="B50:H50"/>
    <mergeCell ref="B51:H51"/>
    <mergeCell ref="B55:H55"/>
    <mergeCell ref="M49:O49"/>
    <mergeCell ref="I40:K44"/>
    <mergeCell ref="L44:O44"/>
    <mergeCell ref="M46:O46"/>
    <mergeCell ref="M50:O50"/>
    <mergeCell ref="M51:O51"/>
    <mergeCell ref="M52:O52"/>
    <mergeCell ref="E58:AB58"/>
    <mergeCell ref="M53:O53"/>
    <mergeCell ref="L47:O48"/>
    <mergeCell ref="I49:K49"/>
    <mergeCell ref="B52:H52"/>
    <mergeCell ref="B53:H53"/>
    <mergeCell ref="B54:H54"/>
    <mergeCell ref="C59:AB70"/>
    <mergeCell ref="M25:O25"/>
    <mergeCell ref="M26:O26"/>
    <mergeCell ref="M27:O27"/>
    <mergeCell ref="M28:O28"/>
    <mergeCell ref="M29:O29"/>
    <mergeCell ref="I54:K54"/>
    <mergeCell ref="M54:O54"/>
    <mergeCell ref="L50:L53"/>
    <mergeCell ref="M30:O31"/>
    <mergeCell ref="I46:K46"/>
    <mergeCell ref="I47:K47"/>
    <mergeCell ref="I48:K48"/>
    <mergeCell ref="I50:K50"/>
    <mergeCell ref="I51:K51"/>
    <mergeCell ref="I52:K52"/>
    <mergeCell ref="I53:K53"/>
    <mergeCell ref="B7:D7"/>
    <mergeCell ref="B8:D8"/>
    <mergeCell ref="B9:D9"/>
    <mergeCell ref="B10:D10"/>
    <mergeCell ref="B22:H22"/>
    <mergeCell ref="B23:H23"/>
    <mergeCell ref="B24:H24"/>
    <mergeCell ref="B25:H25"/>
    <mergeCell ref="B26:H26"/>
    <mergeCell ref="B21:H21"/>
    <mergeCell ref="B16:H18"/>
    <mergeCell ref="B11:J11"/>
  </mergeCells>
  <pageMargins left="0.19685039370078741" right="0.11811023622047245" top="0.15748031496062992" bottom="0.19685039370078741" header="0.31496062992125984" footer="0.31496062992125984"/>
  <pageSetup paperSize="9" scale="84" fitToHeight="2"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63"/>
  <sheetViews>
    <sheetView view="pageBreakPreview" zoomScale="85" zoomScaleSheetLayoutView="85" workbookViewId="0">
      <selection activeCell="B1" sqref="B1"/>
    </sheetView>
  </sheetViews>
  <sheetFormatPr defaultRowHeight="14.25"/>
  <cols>
    <col min="1" max="1" width="1.28515625" style="277" customWidth="1"/>
    <col min="2" max="8" width="10.7109375" style="277" customWidth="1"/>
    <col min="9" max="10" width="6.28515625" style="277" customWidth="1"/>
    <col min="11" max="22" width="5.7109375" style="277" customWidth="1"/>
    <col min="23" max="23" width="1" style="277" customWidth="1"/>
    <col min="24" max="16384" width="9.140625" style="277"/>
  </cols>
  <sheetData>
    <row r="1" spans="1:23" ht="15.75" thickBot="1">
      <c r="A1" s="197"/>
      <c r="B1" s="278" t="s">
        <v>1</v>
      </c>
      <c r="C1" s="198" t="str">
        <f>Page3!A4</f>
        <v>MOHOKARE LOCAL MUNICIPALITY</v>
      </c>
      <c r="D1" s="197"/>
      <c r="E1" s="197"/>
      <c r="F1" s="197"/>
      <c r="G1" s="197"/>
      <c r="H1" s="197"/>
      <c r="I1" s="197"/>
      <c r="J1" s="197"/>
      <c r="K1" s="197"/>
      <c r="L1" s="197"/>
      <c r="M1" s="197"/>
      <c r="N1" s="197"/>
      <c r="O1" s="197"/>
      <c r="P1" s="197"/>
      <c r="Q1" s="250" t="str">
        <f>Page3!F4</f>
        <v>WSDP 2012</v>
      </c>
      <c r="R1" s="250"/>
      <c r="S1" s="197"/>
      <c r="T1" s="197"/>
      <c r="U1" s="197"/>
      <c r="V1" s="197"/>
      <c r="W1" s="197"/>
    </row>
    <row r="2" spans="1:23" ht="15.75" thickBot="1">
      <c r="A2" s="197"/>
      <c r="B2" s="3306" t="s">
        <v>331</v>
      </c>
      <c r="C2" s="3307"/>
      <c r="D2" s="3307"/>
      <c r="E2" s="3307"/>
      <c r="F2" s="3307"/>
      <c r="G2" s="3307"/>
      <c r="H2" s="3307"/>
      <c r="I2" s="3307"/>
      <c r="J2" s="3307"/>
      <c r="K2" s="3307"/>
      <c r="L2" s="3307"/>
      <c r="M2" s="3307"/>
      <c r="N2" s="3307"/>
      <c r="O2" s="3307"/>
      <c r="P2" s="3307"/>
      <c r="Q2" s="3307"/>
      <c r="R2" s="3307"/>
      <c r="S2" s="3307"/>
      <c r="T2" s="3307"/>
      <c r="U2" s="3307"/>
      <c r="V2" s="3308"/>
      <c r="W2" s="197"/>
    </row>
    <row r="3" spans="1:23">
      <c r="A3" s="197"/>
      <c r="B3" s="3309" t="s">
        <v>66</v>
      </c>
      <c r="C3" s="3310"/>
      <c r="D3" s="3310"/>
      <c r="E3" s="3310"/>
      <c r="F3" s="3310"/>
      <c r="G3" s="3310"/>
      <c r="H3" s="3310"/>
      <c r="I3" s="3314" t="s">
        <v>73</v>
      </c>
      <c r="J3" s="3315" t="s">
        <v>73</v>
      </c>
      <c r="K3" s="2877" t="s">
        <v>67</v>
      </c>
      <c r="L3" s="2877"/>
      <c r="M3" s="2877"/>
      <c r="N3" s="2877"/>
      <c r="O3" s="2877"/>
      <c r="P3" s="2877"/>
      <c r="Q3" s="2877"/>
      <c r="R3" s="2877"/>
      <c r="S3" s="2877"/>
      <c r="T3" s="2877"/>
      <c r="U3" s="2877"/>
      <c r="V3" s="2878"/>
      <c r="W3" s="197"/>
    </row>
    <row r="4" spans="1:23" ht="12" customHeight="1">
      <c r="A4" s="197"/>
      <c r="B4" s="3311" t="s">
        <v>332</v>
      </c>
      <c r="C4" s="3312"/>
      <c r="D4" s="3312"/>
      <c r="E4" s="3312"/>
      <c r="F4" s="3312"/>
      <c r="G4" s="3312"/>
      <c r="H4" s="3312"/>
      <c r="I4" s="3260"/>
      <c r="J4" s="2502"/>
      <c r="K4" s="2577" t="s">
        <v>735</v>
      </c>
      <c r="L4" s="2577"/>
      <c r="M4" s="2577"/>
      <c r="N4" s="2577"/>
      <c r="O4" s="2577"/>
      <c r="P4" s="2577"/>
      <c r="Q4" s="2577"/>
      <c r="R4" s="2577"/>
      <c r="S4" s="2577"/>
      <c r="T4" s="2589" t="s">
        <v>69</v>
      </c>
      <c r="U4" s="2589"/>
      <c r="V4" s="2590"/>
      <c r="W4" s="197"/>
    </row>
    <row r="5" spans="1:23">
      <c r="A5" s="197"/>
      <c r="B5" s="3311"/>
      <c r="C5" s="3312"/>
      <c r="D5" s="3312"/>
      <c r="E5" s="3312"/>
      <c r="F5" s="3312"/>
      <c r="G5" s="3312"/>
      <c r="H5" s="3312"/>
      <c r="I5" s="3260"/>
      <c r="J5" s="2502"/>
      <c r="K5" s="2341" t="s">
        <v>70</v>
      </c>
      <c r="L5" s="2609" t="s">
        <v>108</v>
      </c>
      <c r="M5" s="2609"/>
      <c r="N5" s="2609"/>
      <c r="O5" s="2609"/>
      <c r="P5" s="2615" t="s">
        <v>72</v>
      </c>
      <c r="Q5" s="2615"/>
      <c r="R5" s="2615"/>
      <c r="S5" s="2506" t="s">
        <v>73</v>
      </c>
      <c r="T5" s="2341" t="s">
        <v>70</v>
      </c>
      <c r="U5" s="2342" t="s">
        <v>74</v>
      </c>
      <c r="V5" s="2491" t="s">
        <v>73</v>
      </c>
      <c r="W5" s="197"/>
    </row>
    <row r="6" spans="1:23" s="188" customFormat="1" ht="84" customHeight="1">
      <c r="A6" s="232"/>
      <c r="B6" s="3311"/>
      <c r="C6" s="3312"/>
      <c r="D6" s="3312"/>
      <c r="E6" s="3312"/>
      <c r="F6" s="3312"/>
      <c r="G6" s="3312"/>
      <c r="H6" s="3312"/>
      <c r="I6" s="3260"/>
      <c r="J6" s="2502"/>
      <c r="K6" s="2341"/>
      <c r="L6" s="2419" t="s">
        <v>75</v>
      </c>
      <c r="M6" s="2419"/>
      <c r="N6" s="2419"/>
      <c r="O6" s="2419"/>
      <c r="P6" s="910" t="s">
        <v>364</v>
      </c>
      <c r="Q6" s="910" t="s">
        <v>77</v>
      </c>
      <c r="R6" s="910" t="s">
        <v>78</v>
      </c>
      <c r="S6" s="2506"/>
      <c r="T6" s="2341"/>
      <c r="U6" s="2342"/>
      <c r="V6" s="2491"/>
      <c r="W6" s="232"/>
    </row>
    <row r="7" spans="1:23" ht="16.5" customHeight="1">
      <c r="A7" s="197"/>
      <c r="B7" s="2658" t="s">
        <v>37</v>
      </c>
      <c r="C7" s="3313"/>
      <c r="D7" s="3313"/>
      <c r="E7" s="3313"/>
      <c r="F7" s="3313"/>
      <c r="G7" s="3313"/>
      <c r="H7" s="3313"/>
      <c r="I7" s="3261"/>
      <c r="J7" s="2832"/>
      <c r="K7" s="2341"/>
      <c r="L7" s="893">
        <v>1</v>
      </c>
      <c r="M7" s="893">
        <v>3</v>
      </c>
      <c r="N7" s="893">
        <v>5</v>
      </c>
      <c r="O7" s="893" t="s">
        <v>79</v>
      </c>
      <c r="P7" s="894" t="s">
        <v>80</v>
      </c>
      <c r="Q7" s="894" t="s">
        <v>80</v>
      </c>
      <c r="R7" s="894" t="s">
        <v>80</v>
      </c>
      <c r="S7" s="2506"/>
      <c r="T7" s="2341"/>
      <c r="U7" s="2342"/>
      <c r="V7" s="2491"/>
      <c r="W7" s="197"/>
    </row>
    <row r="8" spans="1:23" ht="16.5" customHeight="1">
      <c r="A8" s="197"/>
      <c r="B8" s="3282" t="s">
        <v>208</v>
      </c>
      <c r="C8" s="3283"/>
      <c r="D8" s="3283"/>
      <c r="E8" s="3283"/>
      <c r="F8" s="3283"/>
      <c r="G8" s="3283"/>
      <c r="H8" s="3283"/>
      <c r="I8" s="897" t="s">
        <v>302</v>
      </c>
      <c r="J8" s="897" t="s">
        <v>302</v>
      </c>
      <c r="K8" s="2619" t="s">
        <v>660</v>
      </c>
      <c r="L8" s="2619"/>
      <c r="M8" s="2619"/>
      <c r="N8" s="2619"/>
      <c r="O8" s="2619"/>
      <c r="P8" s="2619"/>
      <c r="Q8" s="2619"/>
      <c r="R8" s="2619"/>
      <c r="S8" s="897" t="s">
        <v>302</v>
      </c>
      <c r="T8" s="2619" t="s">
        <v>661</v>
      </c>
      <c r="U8" s="2619"/>
      <c r="V8" s="908" t="s">
        <v>302</v>
      </c>
      <c r="W8" s="197"/>
    </row>
    <row r="9" spans="1:23">
      <c r="A9" s="197"/>
      <c r="B9" s="3324" t="s">
        <v>564</v>
      </c>
      <c r="C9" s="3325"/>
      <c r="D9" s="3325"/>
      <c r="E9" s="3325"/>
      <c r="F9" s="3325"/>
      <c r="G9" s="3325"/>
      <c r="H9" s="3326"/>
      <c r="I9" s="937"/>
      <c r="J9" s="938"/>
      <c r="K9" s="2475"/>
      <c r="L9" s="2475"/>
      <c r="M9" s="2475"/>
      <c r="N9" s="2475"/>
      <c r="O9" s="2475"/>
      <c r="P9" s="2475"/>
      <c r="Q9" s="2475"/>
      <c r="R9" s="2475"/>
      <c r="S9" s="939"/>
      <c r="T9" s="2475"/>
      <c r="U9" s="2475"/>
      <c r="V9" s="940"/>
      <c r="W9" s="197"/>
    </row>
    <row r="10" spans="1:23">
      <c r="A10" s="197"/>
      <c r="B10" s="3327" t="s">
        <v>990</v>
      </c>
      <c r="C10" s="3329" t="s">
        <v>978</v>
      </c>
      <c r="D10" s="3330"/>
      <c r="E10" s="3330"/>
      <c r="F10" s="3331"/>
      <c r="G10" s="3332" t="s">
        <v>1090</v>
      </c>
      <c r="H10" s="3333"/>
      <c r="I10" s="941"/>
      <c r="J10" s="942"/>
      <c r="K10" s="2475"/>
      <c r="L10" s="2475"/>
      <c r="M10" s="2475"/>
      <c r="N10" s="2475"/>
      <c r="O10" s="2475"/>
      <c r="P10" s="2475"/>
      <c r="Q10" s="2475"/>
      <c r="R10" s="2475"/>
      <c r="S10" s="943"/>
      <c r="T10" s="2475"/>
      <c r="U10" s="2475"/>
      <c r="V10" s="944"/>
      <c r="W10" s="197"/>
    </row>
    <row r="11" spans="1:23" ht="42.75" customHeight="1">
      <c r="A11" s="197"/>
      <c r="B11" s="3328"/>
      <c r="C11" s="895" t="s">
        <v>477</v>
      </c>
      <c r="D11" s="895" t="s">
        <v>478</v>
      </c>
      <c r="E11" s="895" t="s">
        <v>479</v>
      </c>
      <c r="F11" s="895" t="s">
        <v>480</v>
      </c>
      <c r="G11" s="3329"/>
      <c r="H11" s="3330"/>
      <c r="I11" s="941"/>
      <c r="J11" s="942"/>
      <c r="K11" s="2476"/>
      <c r="L11" s="2476"/>
      <c r="M11" s="2476"/>
      <c r="N11" s="2476"/>
      <c r="O11" s="2476"/>
      <c r="P11" s="2476"/>
      <c r="Q11" s="2476"/>
      <c r="R11" s="2476"/>
      <c r="S11" s="945"/>
      <c r="T11" s="2476"/>
      <c r="U11" s="2476"/>
      <c r="V11" s="946"/>
      <c r="W11" s="197"/>
    </row>
    <row r="12" spans="1:23">
      <c r="A12" s="197"/>
      <c r="B12" s="947" t="s">
        <v>1</v>
      </c>
      <c r="C12" s="948"/>
      <c r="D12" s="948"/>
      <c r="E12" s="948"/>
      <c r="F12" s="948"/>
      <c r="G12" s="3280"/>
      <c r="H12" s="3281"/>
      <c r="I12" s="949">
        <v>0</v>
      </c>
      <c r="J12" s="950">
        <v>0</v>
      </c>
      <c r="K12" s="740" t="s">
        <v>1270</v>
      </c>
      <c r="L12" s="413" t="s">
        <v>1270</v>
      </c>
      <c r="M12" s="393" t="s">
        <v>1270</v>
      </c>
      <c r="N12" s="393" t="s">
        <v>1270</v>
      </c>
      <c r="O12" s="393"/>
      <c r="P12" s="393" t="s">
        <v>1270</v>
      </c>
      <c r="Q12" s="393" t="s">
        <v>1270</v>
      </c>
      <c r="R12" s="412" t="s">
        <v>1270</v>
      </c>
      <c r="S12" s="951">
        <v>0.6</v>
      </c>
      <c r="T12" s="740" t="s">
        <v>1270</v>
      </c>
      <c r="U12" s="412" t="s">
        <v>1271</v>
      </c>
      <c r="V12" s="952">
        <v>0.6</v>
      </c>
      <c r="W12" s="197"/>
    </row>
    <row r="13" spans="1:23">
      <c r="A13" s="197"/>
      <c r="B13" s="3324" t="s">
        <v>565</v>
      </c>
      <c r="C13" s="3325"/>
      <c r="D13" s="3325"/>
      <c r="E13" s="3325"/>
      <c r="F13" s="3325"/>
      <c r="G13" s="3325"/>
      <c r="H13" s="3326"/>
      <c r="I13" s="941"/>
      <c r="J13" s="953"/>
      <c r="K13" s="2474" t="s">
        <v>1</v>
      </c>
      <c r="L13" s="2474"/>
      <c r="M13" s="2474"/>
      <c r="N13" s="2474"/>
      <c r="O13" s="2474"/>
      <c r="P13" s="2474"/>
      <c r="Q13" s="2474"/>
      <c r="R13" s="2474"/>
      <c r="S13" s="945"/>
      <c r="T13" s="2474"/>
      <c r="U13" s="2474"/>
      <c r="V13" s="946"/>
      <c r="W13" s="197"/>
    </row>
    <row r="14" spans="1:23">
      <c r="A14" s="197"/>
      <c r="B14" s="3327" t="s">
        <v>990</v>
      </c>
      <c r="C14" s="3329" t="s">
        <v>978</v>
      </c>
      <c r="D14" s="3330"/>
      <c r="E14" s="3331"/>
      <c r="F14" s="3334" t="s">
        <v>984</v>
      </c>
      <c r="G14" s="3332" t="s">
        <v>1090</v>
      </c>
      <c r="H14" s="3333"/>
      <c r="I14" s="941"/>
      <c r="J14" s="942"/>
      <c r="K14" s="2475"/>
      <c r="L14" s="2475"/>
      <c r="M14" s="2475"/>
      <c r="N14" s="2475"/>
      <c r="O14" s="2475"/>
      <c r="P14" s="2475"/>
      <c r="Q14" s="2475"/>
      <c r="R14" s="2475"/>
      <c r="S14" s="945"/>
      <c r="T14" s="2475"/>
      <c r="U14" s="2475"/>
      <c r="V14" s="946"/>
      <c r="W14" s="197"/>
    </row>
    <row r="15" spans="1:23" ht="39.75" customHeight="1">
      <c r="A15" s="197"/>
      <c r="B15" s="3328"/>
      <c r="C15" s="895" t="s">
        <v>477</v>
      </c>
      <c r="D15" s="895" t="s">
        <v>478</v>
      </c>
      <c r="E15" s="895" t="s">
        <v>481</v>
      </c>
      <c r="F15" s="3335"/>
      <c r="G15" s="3329"/>
      <c r="H15" s="3330"/>
      <c r="I15" s="941"/>
      <c r="J15" s="942"/>
      <c r="K15" s="2476"/>
      <c r="L15" s="2476"/>
      <c r="M15" s="2476"/>
      <c r="N15" s="2476"/>
      <c r="O15" s="2476"/>
      <c r="P15" s="2476"/>
      <c r="Q15" s="2476"/>
      <c r="R15" s="2476"/>
      <c r="S15" s="945"/>
      <c r="T15" s="2476"/>
      <c r="U15" s="2476"/>
      <c r="V15" s="946"/>
      <c r="W15" s="197"/>
    </row>
    <row r="16" spans="1:23" ht="15" customHeight="1">
      <c r="A16" s="197"/>
      <c r="B16" s="947" t="s">
        <v>1</v>
      </c>
      <c r="C16" s="948"/>
      <c r="D16" s="948"/>
      <c r="E16" s="948"/>
      <c r="F16" s="948"/>
      <c r="G16" s="3280"/>
      <c r="H16" s="3281"/>
      <c r="I16" s="949">
        <v>0</v>
      </c>
      <c r="J16" s="950">
        <v>0</v>
      </c>
      <c r="K16" s="740" t="s">
        <v>1270</v>
      </c>
      <c r="L16" s="413" t="s">
        <v>1270</v>
      </c>
      <c r="M16" s="393" t="s">
        <v>1270</v>
      </c>
      <c r="N16" s="393" t="s">
        <v>1270</v>
      </c>
      <c r="O16" s="393"/>
      <c r="P16" s="393" t="s">
        <v>1270</v>
      </c>
      <c r="Q16" s="393" t="s">
        <v>1270</v>
      </c>
      <c r="R16" s="412" t="s">
        <v>1270</v>
      </c>
      <c r="S16" s="951">
        <v>0.6</v>
      </c>
      <c r="T16" s="740" t="s">
        <v>1270</v>
      </c>
      <c r="U16" s="412" t="s">
        <v>1271</v>
      </c>
      <c r="V16" s="952">
        <v>0.6</v>
      </c>
      <c r="W16" s="197"/>
    </row>
    <row r="17" spans="1:23">
      <c r="A17" s="197"/>
      <c r="B17" s="3324" t="s">
        <v>566</v>
      </c>
      <c r="C17" s="3325"/>
      <c r="D17" s="3325"/>
      <c r="E17" s="3325"/>
      <c r="F17" s="3325"/>
      <c r="G17" s="3325"/>
      <c r="H17" s="3326"/>
      <c r="I17" s="941"/>
      <c r="J17" s="942"/>
      <c r="K17" s="2474"/>
      <c r="L17" s="2474"/>
      <c r="M17" s="2474"/>
      <c r="N17" s="2474"/>
      <c r="O17" s="2474"/>
      <c r="P17" s="2474"/>
      <c r="Q17" s="2474"/>
      <c r="R17" s="2474"/>
      <c r="S17" s="945"/>
      <c r="T17" s="2474"/>
      <c r="U17" s="2474"/>
      <c r="V17" s="946"/>
      <c r="W17" s="197"/>
    </row>
    <row r="18" spans="1:23" ht="88.5" customHeight="1">
      <c r="A18" s="197"/>
      <c r="B18" s="954" t="s">
        <v>482</v>
      </c>
      <c r="C18" s="955" t="s">
        <v>979</v>
      </c>
      <c r="D18" s="955" t="s">
        <v>980</v>
      </c>
      <c r="E18" s="955" t="s">
        <v>981</v>
      </c>
      <c r="F18" s="955" t="s">
        <v>983</v>
      </c>
      <c r="G18" s="3352" t="s">
        <v>982</v>
      </c>
      <c r="H18" s="3353"/>
      <c r="I18" s="941"/>
      <c r="J18" s="942"/>
      <c r="K18" s="2476"/>
      <c r="L18" s="2476"/>
      <c r="M18" s="2476"/>
      <c r="N18" s="2476"/>
      <c r="O18" s="2476"/>
      <c r="P18" s="2476"/>
      <c r="Q18" s="2476"/>
      <c r="R18" s="2476"/>
      <c r="S18" s="945"/>
      <c r="T18" s="2476"/>
      <c r="U18" s="2476"/>
      <c r="V18" s="946"/>
      <c r="W18" s="197"/>
    </row>
    <row r="19" spans="1:23">
      <c r="A19" s="197"/>
      <c r="B19" s="947" t="s">
        <v>1</v>
      </c>
      <c r="C19" s="948"/>
      <c r="D19" s="948"/>
      <c r="E19" s="948"/>
      <c r="F19" s="948"/>
      <c r="G19" s="3341"/>
      <c r="H19" s="3342"/>
      <c r="I19" s="949">
        <v>0</v>
      </c>
      <c r="J19" s="950">
        <v>0</v>
      </c>
      <c r="K19" s="740" t="s">
        <v>1270</v>
      </c>
      <c r="L19" s="413" t="s">
        <v>1270</v>
      </c>
      <c r="M19" s="393" t="s">
        <v>1270</v>
      </c>
      <c r="N19" s="393" t="s">
        <v>1270</v>
      </c>
      <c r="O19" s="393"/>
      <c r="P19" s="393" t="s">
        <v>1270</v>
      </c>
      <c r="Q19" s="393" t="s">
        <v>1270</v>
      </c>
      <c r="R19" s="412" t="s">
        <v>1270</v>
      </c>
      <c r="S19" s="951">
        <v>0.6</v>
      </c>
      <c r="T19" s="740" t="s">
        <v>1270</v>
      </c>
      <c r="U19" s="412" t="s">
        <v>1271</v>
      </c>
      <c r="V19" s="952">
        <v>0.6</v>
      </c>
      <c r="W19" s="197"/>
    </row>
    <row r="20" spans="1:23">
      <c r="A20" s="197"/>
      <c r="B20" s="3324" t="s">
        <v>546</v>
      </c>
      <c r="C20" s="3325"/>
      <c r="D20" s="3325"/>
      <c r="E20" s="3325"/>
      <c r="F20" s="3325"/>
      <c r="G20" s="3325"/>
      <c r="H20" s="3326"/>
      <c r="I20" s="941"/>
      <c r="J20" s="942"/>
      <c r="K20" s="2474"/>
      <c r="L20" s="2474"/>
      <c r="M20" s="2474"/>
      <c r="N20" s="2474"/>
      <c r="O20" s="2474"/>
      <c r="P20" s="2474"/>
      <c r="Q20" s="2474"/>
      <c r="R20" s="2474"/>
      <c r="S20" s="945"/>
      <c r="T20" s="2474"/>
      <c r="U20" s="2474"/>
      <c r="V20" s="946"/>
      <c r="W20" s="197"/>
    </row>
    <row r="21" spans="1:23">
      <c r="A21" s="197"/>
      <c r="B21" s="3336" t="s">
        <v>1091</v>
      </c>
      <c r="C21" s="3339" t="s">
        <v>1092</v>
      </c>
      <c r="D21" s="3343"/>
      <c r="E21" s="3344"/>
      <c r="F21" s="3344"/>
      <c r="G21" s="3344"/>
      <c r="H21" s="3345"/>
      <c r="I21" s="941"/>
      <c r="J21" s="942"/>
      <c r="K21" s="2475"/>
      <c r="L21" s="2475"/>
      <c r="M21" s="2475"/>
      <c r="N21" s="2475"/>
      <c r="O21" s="2475"/>
      <c r="P21" s="2475"/>
      <c r="Q21" s="2475"/>
      <c r="R21" s="2475"/>
      <c r="S21" s="945"/>
      <c r="T21" s="2475"/>
      <c r="U21" s="2475"/>
      <c r="V21" s="946"/>
      <c r="W21" s="197"/>
    </row>
    <row r="22" spans="1:23">
      <c r="A22" s="197"/>
      <c r="B22" s="3337"/>
      <c r="C22" s="2455"/>
      <c r="D22" s="3346"/>
      <c r="E22" s="3347"/>
      <c r="F22" s="3347"/>
      <c r="G22" s="3347"/>
      <c r="H22" s="3348"/>
      <c r="I22" s="941"/>
      <c r="J22" s="942"/>
      <c r="K22" s="2475"/>
      <c r="L22" s="2475"/>
      <c r="M22" s="2475"/>
      <c r="N22" s="2475"/>
      <c r="O22" s="2475"/>
      <c r="P22" s="2475"/>
      <c r="Q22" s="2475"/>
      <c r="R22" s="2475"/>
      <c r="S22" s="945"/>
      <c r="T22" s="2475"/>
      <c r="U22" s="2475"/>
      <c r="V22" s="946"/>
      <c r="W22" s="197"/>
    </row>
    <row r="23" spans="1:23" ht="21" customHeight="1">
      <c r="A23" s="197"/>
      <c r="B23" s="3338"/>
      <c r="C23" s="3340"/>
      <c r="D23" s="3346"/>
      <c r="E23" s="3347"/>
      <c r="F23" s="3347"/>
      <c r="G23" s="3347"/>
      <c r="H23" s="3348"/>
      <c r="I23" s="941"/>
      <c r="J23" s="942"/>
      <c r="K23" s="2476"/>
      <c r="L23" s="2476"/>
      <c r="M23" s="2476"/>
      <c r="N23" s="2476"/>
      <c r="O23" s="2476"/>
      <c r="P23" s="2476"/>
      <c r="Q23" s="2476"/>
      <c r="R23" s="2476"/>
      <c r="S23" s="945"/>
      <c r="T23" s="2476"/>
      <c r="U23" s="2476"/>
      <c r="V23" s="946"/>
      <c r="W23" s="197"/>
    </row>
    <row r="24" spans="1:23" ht="15.75" customHeight="1">
      <c r="A24" s="197"/>
      <c r="B24" s="956" t="s">
        <v>1</v>
      </c>
      <c r="C24" s="957"/>
      <c r="D24" s="3349"/>
      <c r="E24" s="3350"/>
      <c r="F24" s="3350"/>
      <c r="G24" s="3350"/>
      <c r="H24" s="3351"/>
      <c r="I24" s="949">
        <v>0</v>
      </c>
      <c r="J24" s="950">
        <v>0</v>
      </c>
      <c r="K24" s="740" t="s">
        <v>1270</v>
      </c>
      <c r="L24" s="413" t="s">
        <v>1270</v>
      </c>
      <c r="M24" s="393" t="s">
        <v>1270</v>
      </c>
      <c r="N24" s="393" t="s">
        <v>1270</v>
      </c>
      <c r="O24" s="393"/>
      <c r="P24" s="393" t="s">
        <v>1270</v>
      </c>
      <c r="Q24" s="393" t="s">
        <v>1270</v>
      </c>
      <c r="R24" s="412" t="s">
        <v>1270</v>
      </c>
      <c r="S24" s="951">
        <v>0.6</v>
      </c>
      <c r="T24" s="740" t="s">
        <v>1270</v>
      </c>
      <c r="U24" s="412" t="s">
        <v>1271</v>
      </c>
      <c r="V24" s="952">
        <v>0.6</v>
      </c>
      <c r="W24" s="197"/>
    </row>
    <row r="25" spans="1:23" ht="9.75" customHeight="1" thickBot="1">
      <c r="A25" s="197"/>
      <c r="B25" s="3298"/>
      <c r="C25" s="3299"/>
      <c r="D25" s="3299"/>
      <c r="E25" s="3299"/>
      <c r="F25" s="3299"/>
      <c r="G25" s="3299"/>
      <c r="H25" s="3299"/>
      <c r="I25" s="958"/>
      <c r="J25" s="959"/>
      <c r="K25" s="3300"/>
      <c r="L25" s="3300"/>
      <c r="M25" s="3300"/>
      <c r="N25" s="3300"/>
      <c r="O25" s="3300"/>
      <c r="P25" s="3300"/>
      <c r="Q25" s="3300"/>
      <c r="R25" s="3300"/>
      <c r="S25" s="960"/>
      <c r="T25" s="3300"/>
      <c r="U25" s="3300"/>
      <c r="V25" s="961"/>
      <c r="W25" s="197"/>
    </row>
    <row r="26" spans="1:23" ht="36.75" customHeight="1">
      <c r="A26" s="197"/>
      <c r="B26" s="197"/>
      <c r="C26" s="197"/>
      <c r="D26" s="197"/>
      <c r="E26" s="197"/>
      <c r="F26" s="197"/>
      <c r="G26" s="197"/>
      <c r="H26" s="197"/>
      <c r="I26" s="197"/>
      <c r="J26" s="197"/>
      <c r="K26" s="197"/>
      <c r="L26" s="197"/>
      <c r="M26" s="197"/>
      <c r="N26" s="197"/>
      <c r="O26" s="197"/>
      <c r="P26" s="197"/>
      <c r="Q26" s="197"/>
      <c r="R26" s="197"/>
      <c r="S26" s="197"/>
      <c r="T26" s="197"/>
      <c r="U26" s="221" t="s">
        <v>1249</v>
      </c>
      <c r="V26" s="307">
        <v>26</v>
      </c>
      <c r="W26" s="197"/>
    </row>
    <row r="27" spans="1:23" s="187" customFormat="1" ht="17.25" customHeight="1">
      <c r="U27" s="962"/>
      <c r="V27" s="963"/>
    </row>
    <row r="28" spans="1:23" ht="15.75" thickBot="1">
      <c r="A28" s="197"/>
      <c r="B28" s="278" t="s">
        <v>1</v>
      </c>
      <c r="C28" s="198" t="str">
        <f>Page3!A4</f>
        <v>MOHOKARE LOCAL MUNICIPALITY</v>
      </c>
      <c r="D28" s="197"/>
      <c r="E28" s="197"/>
      <c r="F28" s="197"/>
      <c r="G28" s="197"/>
      <c r="H28" s="197"/>
      <c r="I28" s="197"/>
      <c r="J28" s="197"/>
      <c r="K28" s="197"/>
      <c r="L28" s="197"/>
      <c r="M28" s="197"/>
      <c r="N28" s="197"/>
      <c r="O28" s="197"/>
      <c r="P28" s="197"/>
      <c r="Q28" s="250" t="str">
        <f>Page3!F4</f>
        <v>WSDP 2012</v>
      </c>
      <c r="R28" s="250"/>
      <c r="S28" s="197"/>
      <c r="T28" s="197"/>
      <c r="U28" s="197"/>
      <c r="V28" s="197"/>
      <c r="W28" s="197"/>
    </row>
    <row r="29" spans="1:23" ht="15.75" thickBot="1">
      <c r="A29" s="197"/>
      <c r="B29" s="3301" t="s">
        <v>331</v>
      </c>
      <c r="C29" s="3302"/>
      <c r="D29" s="3302"/>
      <c r="E29" s="3302"/>
      <c r="F29" s="3302"/>
      <c r="G29" s="3302"/>
      <c r="H29" s="3302"/>
      <c r="I29" s="3302"/>
      <c r="J29" s="3302"/>
      <c r="K29" s="3302"/>
      <c r="L29" s="3302"/>
      <c r="M29" s="3302"/>
      <c r="N29" s="3302"/>
      <c r="O29" s="3302"/>
      <c r="P29" s="3302"/>
      <c r="Q29" s="3302"/>
      <c r="R29" s="3302"/>
      <c r="S29" s="3302"/>
      <c r="T29" s="3302"/>
      <c r="U29" s="3302"/>
      <c r="V29" s="3303"/>
      <c r="W29" s="197"/>
    </row>
    <row r="30" spans="1:23" s="508" customFormat="1" ht="15" customHeight="1">
      <c r="A30" s="499"/>
      <c r="B30" s="3287" t="s">
        <v>66</v>
      </c>
      <c r="C30" s="3288"/>
      <c r="D30" s="3288"/>
      <c r="E30" s="3288"/>
      <c r="F30" s="3288"/>
      <c r="G30" s="3288"/>
      <c r="H30" s="3288"/>
      <c r="I30" s="3319" t="s">
        <v>73</v>
      </c>
      <c r="J30" s="3315" t="s">
        <v>73</v>
      </c>
      <c r="K30" s="3289" t="s">
        <v>67</v>
      </c>
      <c r="L30" s="3290"/>
      <c r="M30" s="3290"/>
      <c r="N30" s="3290"/>
      <c r="O30" s="3290"/>
      <c r="P30" s="3290"/>
      <c r="Q30" s="3290"/>
      <c r="R30" s="3290"/>
      <c r="S30" s="3290"/>
      <c r="T30" s="3290"/>
      <c r="U30" s="3290"/>
      <c r="V30" s="3291"/>
      <c r="W30" s="499"/>
    </row>
    <row r="31" spans="1:23" ht="15" customHeight="1">
      <c r="A31" s="197"/>
      <c r="B31" s="3292" t="s">
        <v>450</v>
      </c>
      <c r="C31" s="3293"/>
      <c r="D31" s="3293"/>
      <c r="E31" s="3293"/>
      <c r="F31" s="3293"/>
      <c r="G31" s="3293"/>
      <c r="H31" s="3294"/>
      <c r="I31" s="2924"/>
      <c r="J31" s="2502"/>
      <c r="K31" s="3297" t="s">
        <v>735</v>
      </c>
      <c r="L31" s="2577"/>
      <c r="M31" s="2577"/>
      <c r="N31" s="2577"/>
      <c r="O31" s="2577"/>
      <c r="P31" s="2577"/>
      <c r="Q31" s="2577"/>
      <c r="R31" s="2577"/>
      <c r="S31" s="2577"/>
      <c r="T31" s="2589" t="s">
        <v>69</v>
      </c>
      <c r="U31" s="2589"/>
      <c r="V31" s="2590"/>
      <c r="W31" s="197"/>
    </row>
    <row r="32" spans="1:23" ht="45" customHeight="1">
      <c r="A32" s="197"/>
      <c r="B32" s="2497"/>
      <c r="C32" s="2498"/>
      <c r="D32" s="2498"/>
      <c r="E32" s="2498"/>
      <c r="F32" s="2498"/>
      <c r="G32" s="2498"/>
      <c r="H32" s="3295"/>
      <c r="I32" s="2924"/>
      <c r="J32" s="2502"/>
      <c r="K32" s="2856"/>
      <c r="L32" s="2856"/>
      <c r="M32" s="2856"/>
      <c r="N32" s="2856"/>
      <c r="O32" s="2856"/>
      <c r="P32" s="2856"/>
      <c r="Q32" s="2856"/>
      <c r="R32" s="2856"/>
      <c r="S32" s="3284" t="s">
        <v>73</v>
      </c>
      <c r="T32" s="2856"/>
      <c r="U32" s="2856"/>
      <c r="V32" s="3356" t="s">
        <v>73</v>
      </c>
      <c r="W32" s="197"/>
    </row>
    <row r="33" spans="1:23" ht="48.75" customHeight="1">
      <c r="A33" s="232"/>
      <c r="B33" s="2499"/>
      <c r="C33" s="2500"/>
      <c r="D33" s="2500"/>
      <c r="E33" s="2500"/>
      <c r="F33" s="2500"/>
      <c r="G33" s="2500"/>
      <c r="H33" s="3296"/>
      <c r="I33" s="2924"/>
      <c r="J33" s="2502"/>
      <c r="K33" s="2856"/>
      <c r="L33" s="2856"/>
      <c r="M33" s="2856"/>
      <c r="N33" s="2856"/>
      <c r="O33" s="2856"/>
      <c r="P33" s="2856"/>
      <c r="Q33" s="2856"/>
      <c r="R33" s="2856"/>
      <c r="S33" s="3284"/>
      <c r="T33" s="2856"/>
      <c r="U33" s="2856"/>
      <c r="V33" s="3356"/>
      <c r="W33" s="232"/>
    </row>
    <row r="34" spans="1:23">
      <c r="A34" s="197"/>
      <c r="B34" s="2933" t="s">
        <v>37</v>
      </c>
      <c r="C34" s="2934"/>
      <c r="D34" s="2934"/>
      <c r="E34" s="2934"/>
      <c r="F34" s="2934"/>
      <c r="G34" s="2934"/>
      <c r="H34" s="2934"/>
      <c r="I34" s="3320"/>
      <c r="J34" s="2502"/>
      <c r="K34" s="2856"/>
      <c r="L34" s="2856"/>
      <c r="M34" s="2856"/>
      <c r="N34" s="2856"/>
      <c r="O34" s="2856"/>
      <c r="P34" s="2856"/>
      <c r="Q34" s="2856"/>
      <c r="R34" s="2856"/>
      <c r="S34" s="3284"/>
      <c r="T34" s="2856"/>
      <c r="U34" s="2856"/>
      <c r="V34" s="3356"/>
      <c r="W34" s="197"/>
    </row>
    <row r="35" spans="1:23">
      <c r="A35" s="197"/>
      <c r="B35" s="3321" t="s">
        <v>208</v>
      </c>
      <c r="C35" s="3322"/>
      <c r="D35" s="3322"/>
      <c r="E35" s="3322"/>
      <c r="F35" s="3322"/>
      <c r="G35" s="3322"/>
      <c r="H35" s="3322"/>
      <c r="I35" s="3322"/>
      <c r="J35" s="3323"/>
      <c r="K35" s="2856"/>
      <c r="L35" s="2856"/>
      <c r="M35" s="2856"/>
      <c r="N35" s="2856"/>
      <c r="O35" s="2856"/>
      <c r="P35" s="2856"/>
      <c r="Q35" s="2856"/>
      <c r="R35" s="2856"/>
      <c r="S35" s="2505"/>
      <c r="T35" s="2856"/>
      <c r="U35" s="2856"/>
      <c r="V35" s="2490"/>
      <c r="W35" s="197"/>
    </row>
    <row r="36" spans="1:23" s="187" customFormat="1" ht="15.75">
      <c r="A36" s="197"/>
      <c r="B36" s="3304"/>
      <c r="C36" s="3305"/>
      <c r="D36" s="3305"/>
      <c r="E36" s="3305"/>
      <c r="F36" s="3305"/>
      <c r="G36" s="3305"/>
      <c r="H36" s="3305"/>
      <c r="I36" s="3318"/>
      <c r="J36" s="3318"/>
      <c r="K36" s="331"/>
      <c r="L36" s="331"/>
      <c r="M36" s="331"/>
      <c r="N36" s="331"/>
      <c r="O36" s="331"/>
      <c r="P36" s="331"/>
      <c r="Q36" s="331"/>
      <c r="R36" s="331"/>
      <c r="S36" s="902"/>
      <c r="T36" s="331"/>
      <c r="U36" s="331"/>
      <c r="V36" s="964"/>
      <c r="W36" s="197"/>
    </row>
    <row r="37" spans="1:23">
      <c r="A37" s="197"/>
      <c r="B37" s="3316"/>
      <c r="C37" s="3317"/>
      <c r="D37" s="3317"/>
      <c r="E37" s="3317"/>
      <c r="F37" s="3317"/>
      <c r="G37" s="3317"/>
      <c r="H37" s="3317"/>
      <c r="I37" s="3318"/>
      <c r="J37" s="3318"/>
      <c r="K37" s="226"/>
      <c r="L37" s="226"/>
      <c r="M37" s="226"/>
      <c r="N37" s="226"/>
      <c r="O37" s="226"/>
      <c r="P37" s="226"/>
      <c r="Q37" s="331"/>
      <c r="R37" s="331"/>
      <c r="S37" s="902"/>
      <c r="T37" s="331"/>
      <c r="U37" s="331"/>
      <c r="V37" s="964"/>
      <c r="W37" s="197"/>
    </row>
    <row r="38" spans="1:23" ht="15">
      <c r="A38" s="197"/>
      <c r="B38" s="287" t="s">
        <v>323</v>
      </c>
      <c r="C38" s="186"/>
      <c r="D38" s="283"/>
      <c r="E38" s="283"/>
      <c r="F38" s="283"/>
      <c r="G38" s="283"/>
      <c r="H38" s="283"/>
      <c r="I38" s="708">
        <f>SUM('Topic 9A'!M11)</f>
        <v>0.5</v>
      </c>
      <c r="J38" s="709">
        <f>SUM('Topic 9A'!N11)</f>
        <v>0.5</v>
      </c>
      <c r="K38" s="226"/>
      <c r="L38" s="226"/>
      <c r="M38" s="226"/>
      <c r="N38" s="226"/>
      <c r="O38" s="226"/>
      <c r="P38" s="226"/>
      <c r="Q38" s="331"/>
      <c r="R38" s="331"/>
      <c r="S38" s="902"/>
      <c r="T38" s="331"/>
      <c r="U38" s="331"/>
      <c r="V38" s="964"/>
      <c r="W38" s="197"/>
    </row>
    <row r="39" spans="1:23" ht="15">
      <c r="A39" s="197"/>
      <c r="B39" s="287" t="s">
        <v>408</v>
      </c>
      <c r="C39" s="186"/>
      <c r="D39" s="283"/>
      <c r="E39" s="283"/>
      <c r="F39" s="283"/>
      <c r="G39" s="283"/>
      <c r="H39" s="283"/>
      <c r="I39" s="708">
        <f>'Topic 9A'!P32</f>
        <v>0.48</v>
      </c>
      <c r="J39" s="709">
        <f>'Topic 9A'!Q32</f>
        <v>0.48</v>
      </c>
      <c r="K39" s="226"/>
      <c r="L39" s="226"/>
      <c r="M39" s="226"/>
      <c r="N39" s="226"/>
      <c r="O39" s="226"/>
      <c r="P39" s="226"/>
      <c r="Q39" s="331"/>
      <c r="R39" s="331"/>
      <c r="S39" s="902"/>
      <c r="T39" s="331"/>
      <c r="U39" s="331"/>
      <c r="V39" s="964"/>
      <c r="W39" s="197"/>
    </row>
    <row r="40" spans="1:23" ht="15">
      <c r="A40" s="197"/>
      <c r="B40" s="287" t="s">
        <v>324</v>
      </c>
      <c r="C40" s="186"/>
      <c r="D40" s="283"/>
      <c r="E40" s="283"/>
      <c r="F40" s="283"/>
      <c r="G40" s="283"/>
      <c r="H40" s="283"/>
      <c r="I40" s="708">
        <f>'Topic 9A'!P56</f>
        <v>0.54</v>
      </c>
      <c r="J40" s="709">
        <f>'Topic 9A'!Q56</f>
        <v>0.54</v>
      </c>
      <c r="K40" s="226"/>
      <c r="L40" s="226"/>
      <c r="M40" s="226"/>
      <c r="N40" s="226"/>
      <c r="O40" s="226"/>
      <c r="P40" s="226"/>
      <c r="Q40" s="331"/>
      <c r="R40" s="331"/>
      <c r="S40" s="902"/>
      <c r="T40" s="331"/>
      <c r="U40" s="331"/>
      <c r="V40" s="964"/>
      <c r="W40" s="197"/>
    </row>
    <row r="41" spans="1:23" ht="15">
      <c r="A41" s="197"/>
      <c r="B41" s="287" t="s">
        <v>543</v>
      </c>
      <c r="C41" s="186"/>
      <c r="D41" s="283"/>
      <c r="E41" s="186"/>
      <c r="F41" s="283"/>
      <c r="G41" s="283"/>
      <c r="H41" s="283"/>
      <c r="I41" s="708">
        <f>I12</f>
        <v>0</v>
      </c>
      <c r="J41" s="709">
        <f>J12</f>
        <v>0</v>
      </c>
      <c r="K41" s="194"/>
      <c r="L41" s="194"/>
      <c r="M41" s="194"/>
      <c r="N41" s="194"/>
      <c r="O41" s="194"/>
      <c r="P41" s="194"/>
      <c r="Q41" s="331"/>
      <c r="R41" s="331"/>
      <c r="S41" s="902"/>
      <c r="T41" s="331"/>
      <c r="U41" s="331"/>
      <c r="V41" s="964"/>
      <c r="W41" s="197"/>
    </row>
    <row r="42" spans="1:23" ht="15">
      <c r="A42" s="197"/>
      <c r="B42" s="287" t="s">
        <v>544</v>
      </c>
      <c r="C42" s="186"/>
      <c r="D42" s="283"/>
      <c r="E42" s="186"/>
      <c r="F42" s="283"/>
      <c r="G42" s="283"/>
      <c r="H42" s="283"/>
      <c r="I42" s="708">
        <f>I16</f>
        <v>0</v>
      </c>
      <c r="J42" s="709">
        <f>J16</f>
        <v>0</v>
      </c>
      <c r="K42" s="194"/>
      <c r="L42" s="194"/>
      <c r="M42" s="194"/>
      <c r="N42" s="194"/>
      <c r="O42" s="194"/>
      <c r="P42" s="194"/>
      <c r="Q42" s="331"/>
      <c r="R42" s="331"/>
      <c r="S42" s="902"/>
      <c r="T42" s="331"/>
      <c r="U42" s="331"/>
      <c r="V42" s="964"/>
      <c r="W42" s="197"/>
    </row>
    <row r="43" spans="1:23" ht="15">
      <c r="A43" s="197"/>
      <c r="B43" s="287" t="s">
        <v>545</v>
      </c>
      <c r="C43" s="186"/>
      <c r="D43" s="283"/>
      <c r="E43" s="186"/>
      <c r="F43" s="283"/>
      <c r="G43" s="283"/>
      <c r="H43" s="283"/>
      <c r="I43" s="708">
        <f>I19</f>
        <v>0</v>
      </c>
      <c r="J43" s="709">
        <f>J19</f>
        <v>0</v>
      </c>
      <c r="K43" s="194"/>
      <c r="L43" s="194"/>
      <c r="M43" s="194"/>
      <c r="N43" s="194"/>
      <c r="O43" s="194"/>
      <c r="P43" s="194"/>
      <c r="Q43" s="331"/>
      <c r="R43" s="331"/>
      <c r="S43" s="902"/>
      <c r="T43" s="331"/>
      <c r="U43" s="331"/>
      <c r="V43" s="964"/>
      <c r="W43" s="197"/>
    </row>
    <row r="44" spans="1:23" ht="15">
      <c r="A44" s="197"/>
      <c r="B44" s="287" t="s">
        <v>546</v>
      </c>
      <c r="C44" s="186"/>
      <c r="D44" s="283"/>
      <c r="E44" s="186"/>
      <c r="F44" s="283"/>
      <c r="G44" s="283"/>
      <c r="H44" s="283"/>
      <c r="I44" s="708">
        <f>I24</f>
        <v>0</v>
      </c>
      <c r="J44" s="709">
        <f>J24</f>
        <v>0</v>
      </c>
      <c r="K44" s="194"/>
      <c r="L44" s="194"/>
      <c r="M44" s="194"/>
      <c r="N44" s="194"/>
      <c r="O44" s="194"/>
      <c r="P44" s="194"/>
      <c r="Q44" s="331"/>
      <c r="R44" s="331"/>
      <c r="S44" s="902"/>
      <c r="T44" s="331"/>
      <c r="U44" s="331"/>
      <c r="V44" s="964"/>
      <c r="W44" s="197"/>
    </row>
    <row r="45" spans="1:23" ht="15">
      <c r="A45" s="197"/>
      <c r="B45" s="287" t="s">
        <v>1</v>
      </c>
      <c r="C45" s="186"/>
      <c r="D45" s="283"/>
      <c r="E45" s="186"/>
      <c r="F45" s="283"/>
      <c r="G45" s="283"/>
      <c r="H45" s="283"/>
      <c r="I45" s="358"/>
      <c r="J45" s="904"/>
      <c r="K45" s="194"/>
      <c r="L45" s="194"/>
      <c r="M45" s="194"/>
      <c r="N45" s="194"/>
      <c r="O45" s="194"/>
      <c r="P45" s="194"/>
      <c r="Q45" s="194"/>
      <c r="R45" s="194"/>
      <c r="S45" s="220"/>
      <c r="T45" s="194"/>
      <c r="U45" s="194"/>
      <c r="V45" s="720"/>
      <c r="W45" s="197"/>
    </row>
    <row r="46" spans="1:23" ht="15">
      <c r="A46" s="197"/>
      <c r="B46" s="3285" t="s">
        <v>63</v>
      </c>
      <c r="C46" s="3286"/>
      <c r="D46" s="3286"/>
      <c r="E46" s="3286"/>
      <c r="F46" s="283"/>
      <c r="G46" s="283"/>
      <c r="H46" s="283"/>
      <c r="I46" s="358"/>
      <c r="J46" s="904"/>
      <c r="K46" s="288"/>
      <c r="L46" s="841"/>
      <c r="M46" s="841"/>
      <c r="N46" s="3354" t="s">
        <v>109</v>
      </c>
      <c r="O46" s="3354"/>
      <c r="P46" s="3354"/>
      <c r="Q46" s="3354"/>
      <c r="R46" s="3354"/>
      <c r="S46" s="3354"/>
      <c r="T46" s="3354"/>
      <c r="U46" s="3354"/>
      <c r="V46" s="3355"/>
      <c r="W46" s="197"/>
    </row>
    <row r="47" spans="1:23" ht="15" customHeight="1">
      <c r="A47" s="197"/>
      <c r="B47" s="3269" t="s">
        <v>1</v>
      </c>
      <c r="C47" s="3270"/>
      <c r="D47" s="3270"/>
      <c r="E47" s="3270"/>
      <c r="F47" s="3270"/>
      <c r="G47" s="3270"/>
      <c r="H47" s="3271"/>
      <c r="I47" s="358"/>
      <c r="J47" s="904"/>
      <c r="K47" s="194"/>
      <c r="L47" s="194"/>
      <c r="M47" s="194"/>
      <c r="N47" s="965" t="s">
        <v>110</v>
      </c>
      <c r="O47" s="966"/>
      <c r="P47" s="966"/>
      <c r="Q47" s="967"/>
      <c r="R47" s="968">
        <f>AVERAGE('Topic 9A'!Z56,'Topic 9A'!Z32,S24,S19,S16,S12)</f>
        <v>0.57000000000000006</v>
      </c>
      <c r="S47" s="220"/>
      <c r="T47" s="194"/>
      <c r="U47" s="194"/>
      <c r="V47" s="720"/>
      <c r="W47" s="197"/>
    </row>
    <row r="48" spans="1:23" ht="15" customHeight="1">
      <c r="A48" s="197"/>
      <c r="B48" s="3272"/>
      <c r="C48" s="3273"/>
      <c r="D48" s="3273"/>
      <c r="E48" s="3273"/>
      <c r="F48" s="3273"/>
      <c r="G48" s="3273"/>
      <c r="H48" s="3274"/>
      <c r="I48" s="358"/>
      <c r="J48" s="904"/>
      <c r="K48" s="194"/>
      <c r="L48" s="194"/>
      <c r="M48" s="194"/>
      <c r="N48" s="194"/>
      <c r="O48" s="194"/>
      <c r="P48" s="194"/>
      <c r="Q48" s="194"/>
      <c r="R48" s="965" t="s">
        <v>69</v>
      </c>
      <c r="S48" s="966"/>
      <c r="T48" s="967"/>
      <c r="U48" s="969">
        <f>AVERAGE('Topic 9A'!AC32,'Topic 9A'!AC56,V24,V19,V16,V12)</f>
        <v>0.51333333333333331</v>
      </c>
      <c r="V48" s="720"/>
      <c r="W48" s="197"/>
    </row>
    <row r="49" spans="1:23" ht="15" customHeight="1">
      <c r="A49" s="197"/>
      <c r="B49" s="3272"/>
      <c r="C49" s="3273"/>
      <c r="D49" s="3273"/>
      <c r="E49" s="3273"/>
      <c r="F49" s="3273"/>
      <c r="G49" s="3273"/>
      <c r="H49" s="3274"/>
      <c r="I49" s="358"/>
      <c r="J49" s="904"/>
      <c r="K49" s="194"/>
      <c r="L49" s="194"/>
      <c r="M49" s="194"/>
      <c r="N49" s="194"/>
      <c r="O49" s="194"/>
      <c r="P49" s="194"/>
      <c r="Q49" s="194"/>
      <c r="R49" s="194"/>
      <c r="S49" s="194"/>
      <c r="T49" s="194"/>
      <c r="U49" s="717"/>
      <c r="V49" s="230"/>
      <c r="W49" s="197"/>
    </row>
    <row r="50" spans="1:23" ht="15" customHeight="1">
      <c r="A50" s="197"/>
      <c r="B50" s="3272"/>
      <c r="C50" s="3273"/>
      <c r="D50" s="3273"/>
      <c r="E50" s="3273"/>
      <c r="F50" s="3273"/>
      <c r="G50" s="3273"/>
      <c r="H50" s="3274"/>
      <c r="I50" s="358"/>
      <c r="J50" s="904"/>
      <c r="K50" s="194"/>
      <c r="L50" s="194"/>
      <c r="M50" s="194"/>
      <c r="N50" s="194"/>
      <c r="O50" s="194"/>
      <c r="P50" s="194"/>
      <c r="Q50" s="194"/>
      <c r="R50" s="194"/>
      <c r="S50" s="194"/>
      <c r="T50" s="194"/>
      <c r="U50" s="717"/>
      <c r="V50" s="230"/>
      <c r="W50" s="197"/>
    </row>
    <row r="51" spans="1:23" ht="15" customHeight="1">
      <c r="A51" s="197"/>
      <c r="B51" s="3272"/>
      <c r="C51" s="3273"/>
      <c r="D51" s="3273"/>
      <c r="E51" s="3273"/>
      <c r="F51" s="3273"/>
      <c r="G51" s="3273"/>
      <c r="H51" s="3274"/>
      <c r="I51" s="358"/>
      <c r="J51" s="904"/>
      <c r="K51" s="194"/>
      <c r="L51" s="194"/>
      <c r="M51" s="194"/>
      <c r="N51" s="194"/>
      <c r="O51" s="194"/>
      <c r="P51" s="194"/>
      <c r="Q51" s="194"/>
      <c r="R51" s="194"/>
      <c r="S51" s="194"/>
      <c r="T51" s="194"/>
      <c r="U51" s="717"/>
      <c r="V51" s="230"/>
      <c r="W51" s="197"/>
    </row>
    <row r="52" spans="1:23" ht="15" customHeight="1">
      <c r="A52" s="197"/>
      <c r="B52" s="3272"/>
      <c r="C52" s="3273"/>
      <c r="D52" s="3273"/>
      <c r="E52" s="3273"/>
      <c r="F52" s="3273"/>
      <c r="G52" s="3273"/>
      <c r="H52" s="3274"/>
      <c r="I52" s="358"/>
      <c r="J52" s="904"/>
      <c r="K52" s="194"/>
      <c r="L52" s="194"/>
      <c r="M52" s="194"/>
      <c r="N52" s="194"/>
      <c r="O52" s="194"/>
      <c r="P52" s="194"/>
      <c r="Q52" s="194"/>
      <c r="R52" s="194"/>
      <c r="S52" s="194"/>
      <c r="T52" s="194"/>
      <c r="U52" s="717"/>
      <c r="V52" s="230"/>
      <c r="W52" s="197"/>
    </row>
    <row r="53" spans="1:23" ht="15" customHeight="1">
      <c r="A53" s="197"/>
      <c r="B53" s="3272"/>
      <c r="C53" s="3273"/>
      <c r="D53" s="3273"/>
      <c r="E53" s="3273"/>
      <c r="F53" s="3273"/>
      <c r="G53" s="3273"/>
      <c r="H53" s="3274"/>
      <c r="I53" s="358"/>
      <c r="J53" s="904"/>
      <c r="K53" s="194"/>
      <c r="L53" s="194"/>
      <c r="M53" s="194"/>
      <c r="N53" s="194"/>
      <c r="O53" s="194"/>
      <c r="P53" s="194"/>
      <c r="Q53" s="194"/>
      <c r="R53" s="194"/>
      <c r="S53" s="194"/>
      <c r="T53" s="194"/>
      <c r="U53" s="717"/>
      <c r="V53" s="230"/>
      <c r="W53" s="197"/>
    </row>
    <row r="54" spans="1:23" ht="15" customHeight="1">
      <c r="A54" s="197"/>
      <c r="B54" s="3272"/>
      <c r="C54" s="3273"/>
      <c r="D54" s="3273"/>
      <c r="E54" s="3273"/>
      <c r="F54" s="3273"/>
      <c r="G54" s="3273"/>
      <c r="H54" s="3274"/>
      <c r="I54" s="358"/>
      <c r="J54" s="904"/>
      <c r="K54" s="194"/>
      <c r="L54" s="194"/>
      <c r="M54" s="194"/>
      <c r="N54" s="194"/>
      <c r="O54" s="194"/>
      <c r="P54" s="194"/>
      <c r="Q54" s="194"/>
      <c r="R54" s="194"/>
      <c r="S54" s="194"/>
      <c r="T54" s="194"/>
      <c r="U54" s="717"/>
      <c r="V54" s="230"/>
      <c r="W54" s="197"/>
    </row>
    <row r="55" spans="1:23" ht="15" customHeight="1">
      <c r="A55" s="197"/>
      <c r="B55" s="3272"/>
      <c r="C55" s="3273"/>
      <c r="D55" s="3273"/>
      <c r="E55" s="3273"/>
      <c r="F55" s="3273"/>
      <c r="G55" s="3273"/>
      <c r="H55" s="3274"/>
      <c r="I55" s="358"/>
      <c r="J55" s="904"/>
      <c r="K55" s="194"/>
      <c r="L55" s="194"/>
      <c r="M55" s="194"/>
      <c r="N55" s="194"/>
      <c r="O55" s="194"/>
      <c r="P55" s="194"/>
      <c r="Q55" s="194"/>
      <c r="R55" s="194"/>
      <c r="S55" s="194"/>
      <c r="T55" s="194"/>
      <c r="U55" s="717"/>
      <c r="V55" s="230"/>
      <c r="W55" s="197"/>
    </row>
    <row r="56" spans="1:23" ht="15" customHeight="1">
      <c r="A56" s="197"/>
      <c r="B56" s="3272"/>
      <c r="C56" s="3273"/>
      <c r="D56" s="3273"/>
      <c r="E56" s="3273"/>
      <c r="F56" s="3273"/>
      <c r="G56" s="3273"/>
      <c r="H56" s="3274"/>
      <c r="I56" s="358"/>
      <c r="J56" s="904"/>
      <c r="K56" s="194"/>
      <c r="L56" s="194"/>
      <c r="M56" s="194"/>
      <c r="N56" s="194"/>
      <c r="O56" s="194"/>
      <c r="P56" s="194"/>
      <c r="Q56" s="194"/>
      <c r="R56" s="194"/>
      <c r="S56" s="194"/>
      <c r="T56" s="194"/>
      <c r="U56" s="717"/>
      <c r="V56" s="230"/>
      <c r="W56" s="197"/>
    </row>
    <row r="57" spans="1:23" ht="15" customHeight="1">
      <c r="A57" s="197"/>
      <c r="B57" s="3272"/>
      <c r="C57" s="3273"/>
      <c r="D57" s="3273"/>
      <c r="E57" s="3273"/>
      <c r="F57" s="3273"/>
      <c r="G57" s="3273"/>
      <c r="H57" s="3274"/>
      <c r="I57" s="358"/>
      <c r="J57" s="904"/>
      <c r="K57" s="194"/>
      <c r="L57" s="194"/>
      <c r="M57" s="194"/>
      <c r="N57" s="194"/>
      <c r="O57" s="194"/>
      <c r="P57" s="194"/>
      <c r="Q57" s="194"/>
      <c r="R57" s="194"/>
      <c r="S57" s="194"/>
      <c r="T57" s="194"/>
      <c r="U57" s="194"/>
      <c r="V57" s="230"/>
      <c r="W57" s="197"/>
    </row>
    <row r="58" spans="1:23" ht="15" customHeight="1">
      <c r="A58" s="197"/>
      <c r="B58" s="3272"/>
      <c r="C58" s="3273"/>
      <c r="D58" s="3273"/>
      <c r="E58" s="3273"/>
      <c r="F58" s="3273"/>
      <c r="G58" s="3273"/>
      <c r="H58" s="3274"/>
      <c r="I58" s="358"/>
      <c r="J58" s="904"/>
      <c r="K58" s="970"/>
      <c r="L58" s="904"/>
      <c r="M58" s="3278" t="s">
        <v>65</v>
      </c>
      <c r="N58" s="3278"/>
      <c r="O58" s="3278"/>
      <c r="P58" s="3278"/>
      <c r="Q58" s="3278"/>
      <c r="R58" s="3278"/>
      <c r="S58" s="3278"/>
      <c r="T58" s="3278"/>
      <c r="U58" s="971">
        <f>AVERAGE(J38:J44)</f>
        <v>0.21714285714285714</v>
      </c>
      <c r="V58" s="230"/>
      <c r="W58" s="197"/>
    </row>
    <row r="59" spans="1:23" ht="15" customHeight="1">
      <c r="A59" s="197"/>
      <c r="B59" s="3275"/>
      <c r="C59" s="3276"/>
      <c r="D59" s="3276"/>
      <c r="E59" s="3276"/>
      <c r="F59" s="3276"/>
      <c r="G59" s="3276"/>
      <c r="H59" s="3277"/>
      <c r="I59" s="358"/>
      <c r="J59" s="358"/>
      <c r="K59" s="358"/>
      <c r="L59" s="358"/>
      <c r="M59" s="3279" t="s">
        <v>64</v>
      </c>
      <c r="N59" s="3279"/>
      <c r="O59" s="3279"/>
      <c r="P59" s="3279"/>
      <c r="Q59" s="3279"/>
      <c r="R59" s="3279"/>
      <c r="S59" s="3279"/>
      <c r="T59" s="3279"/>
      <c r="U59" s="971">
        <f>AVERAGE(I38:I44)</f>
        <v>0.21714285714285714</v>
      </c>
      <c r="V59" s="230"/>
      <c r="W59" s="197"/>
    </row>
    <row r="60" spans="1:23" ht="15" thickBot="1">
      <c r="A60" s="197"/>
      <c r="B60" s="972"/>
      <c r="C60" s="973"/>
      <c r="D60" s="973"/>
      <c r="E60" s="973"/>
      <c r="F60" s="973"/>
      <c r="G60" s="973"/>
      <c r="H60" s="973"/>
      <c r="I60" s="335"/>
      <c r="J60" s="335"/>
      <c r="K60" s="335"/>
      <c r="L60" s="335"/>
      <c r="M60" s="335"/>
      <c r="N60" s="335"/>
      <c r="O60" s="335"/>
      <c r="P60" s="335"/>
      <c r="Q60" s="335"/>
      <c r="R60" s="335"/>
      <c r="S60" s="335"/>
      <c r="T60" s="335"/>
      <c r="U60" s="335"/>
      <c r="V60" s="583"/>
      <c r="W60" s="197"/>
    </row>
    <row r="61" spans="1:23" ht="25.5" customHeight="1">
      <c r="A61" s="197"/>
      <c r="B61" s="197"/>
      <c r="C61" s="197"/>
      <c r="D61" s="197"/>
      <c r="E61" s="197"/>
      <c r="F61" s="197"/>
      <c r="G61" s="197"/>
      <c r="H61" s="197"/>
      <c r="I61" s="197"/>
      <c r="J61" s="197"/>
      <c r="K61" s="197"/>
      <c r="L61" s="197"/>
      <c r="M61" s="197"/>
      <c r="N61" s="197"/>
      <c r="O61" s="197"/>
      <c r="P61" s="197"/>
      <c r="Q61" s="197"/>
      <c r="R61" s="197"/>
      <c r="S61" s="197"/>
      <c r="T61" s="197"/>
      <c r="U61" s="221" t="s">
        <v>1249</v>
      </c>
      <c r="V61" s="307">
        <v>27</v>
      </c>
      <c r="W61" s="197"/>
    </row>
    <row r="63" spans="1:23">
      <c r="H63" s="277" t="s">
        <v>1</v>
      </c>
    </row>
  </sheetData>
  <mergeCells count="71">
    <mergeCell ref="N46:V46"/>
    <mergeCell ref="T13:U15"/>
    <mergeCell ref="K8:R8"/>
    <mergeCell ref="L6:O6"/>
    <mergeCell ref="K5:K7"/>
    <mergeCell ref="L5:O5"/>
    <mergeCell ref="K20:R23"/>
    <mergeCell ref="T20:U23"/>
    <mergeCell ref="K17:R18"/>
    <mergeCell ref="T8:U8"/>
    <mergeCell ref="S5:S7"/>
    <mergeCell ref="K32:R35"/>
    <mergeCell ref="T32:U35"/>
    <mergeCell ref="V32:V35"/>
    <mergeCell ref="K9:R11"/>
    <mergeCell ref="T9:U11"/>
    <mergeCell ref="C21:C23"/>
    <mergeCell ref="B10:B11"/>
    <mergeCell ref="G19:H19"/>
    <mergeCell ref="D21:H24"/>
    <mergeCell ref="G18:H18"/>
    <mergeCell ref="G14:H15"/>
    <mergeCell ref="B17:H17"/>
    <mergeCell ref="J3:J7"/>
    <mergeCell ref="B37:H37"/>
    <mergeCell ref="I36:J37"/>
    <mergeCell ref="I30:I34"/>
    <mergeCell ref="J30:J34"/>
    <mergeCell ref="B35:J35"/>
    <mergeCell ref="B9:H9"/>
    <mergeCell ref="B13:H13"/>
    <mergeCell ref="B14:B15"/>
    <mergeCell ref="C10:F10"/>
    <mergeCell ref="G10:H11"/>
    <mergeCell ref="G12:H12"/>
    <mergeCell ref="C14:E14"/>
    <mergeCell ref="F14:F15"/>
    <mergeCell ref="B20:H20"/>
    <mergeCell ref="B21:B23"/>
    <mergeCell ref="B29:V29"/>
    <mergeCell ref="B34:H34"/>
    <mergeCell ref="T17:U18"/>
    <mergeCell ref="B36:H36"/>
    <mergeCell ref="B2:V2"/>
    <mergeCell ref="B3:H3"/>
    <mergeCell ref="K3:V3"/>
    <mergeCell ref="B4:H6"/>
    <mergeCell ref="T4:V4"/>
    <mergeCell ref="V5:V7"/>
    <mergeCell ref="P5:R5"/>
    <mergeCell ref="K4:S4"/>
    <mergeCell ref="T5:T7"/>
    <mergeCell ref="U5:U7"/>
    <mergeCell ref="B7:H7"/>
    <mergeCell ref="I3:I7"/>
    <mergeCell ref="B47:H59"/>
    <mergeCell ref="M58:T58"/>
    <mergeCell ref="M59:T59"/>
    <mergeCell ref="G16:H16"/>
    <mergeCell ref="B8:H8"/>
    <mergeCell ref="S32:S35"/>
    <mergeCell ref="B46:E46"/>
    <mergeCell ref="K13:R15"/>
    <mergeCell ref="B30:H30"/>
    <mergeCell ref="K30:V30"/>
    <mergeCell ref="B31:H33"/>
    <mergeCell ref="K31:S31"/>
    <mergeCell ref="T31:V31"/>
    <mergeCell ref="B25:H25"/>
    <mergeCell ref="K25:R25"/>
    <mergeCell ref="T25:U25"/>
  </mergeCells>
  <pageMargins left="0.15748031496062992" right="0.15748031496062992" top="0.15748031496062992" bottom="0.19685039370078741" header="0.19685039370078741" footer="0.19685039370078741"/>
  <pageSetup paperSize="9" scale="91" fitToHeight="2" orientation="landscape" r:id="rId1"/>
  <rowBreaks count="1" manualBreakCount="1">
    <brk id="27" max="2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8"/>
  <sheetViews>
    <sheetView view="pageBreakPreview" zoomScale="80" zoomScaleSheetLayoutView="80" workbookViewId="0">
      <selection activeCell="B23" sqref="B23:L26"/>
    </sheetView>
  </sheetViews>
  <sheetFormatPr defaultRowHeight="14.25"/>
  <cols>
    <col min="1" max="1" width="2.5703125" style="642" customWidth="1"/>
    <col min="2" max="2" width="15.5703125" style="642" customWidth="1"/>
    <col min="3" max="3" width="33.5703125" style="642" customWidth="1"/>
    <col min="4" max="4" width="10.28515625" style="642" customWidth="1"/>
    <col min="5" max="5" width="16.5703125" style="642" bestFit="1" customWidth="1"/>
    <col min="6" max="6" width="15.7109375" style="642" customWidth="1"/>
    <col min="7" max="7" width="15.140625" style="642" customWidth="1"/>
    <col min="8" max="8" width="11.85546875" style="642" customWidth="1"/>
    <col min="9" max="9" width="10" style="642" customWidth="1"/>
    <col min="10" max="10" width="10.85546875" style="642" customWidth="1"/>
    <col min="11" max="11" width="10.42578125" style="642" customWidth="1"/>
    <col min="12" max="12" width="8.7109375" style="642" customWidth="1"/>
    <col min="13" max="13" width="2.7109375" style="642" customWidth="1"/>
    <col min="14" max="16384" width="9.140625" style="642"/>
  </cols>
  <sheetData>
    <row r="1" spans="1:13" ht="18" customHeight="1" thickBot="1">
      <c r="A1" s="1356"/>
      <c r="B1" s="1356"/>
      <c r="C1" s="1357" t="str">
        <f>Page3!A4</f>
        <v>MOHOKARE LOCAL MUNICIPALITY</v>
      </c>
      <c r="D1" s="1356"/>
      <c r="E1" s="1356"/>
      <c r="F1" s="1356"/>
      <c r="G1" s="1356"/>
      <c r="H1" s="1356"/>
      <c r="I1" s="1356"/>
      <c r="J1" s="1356"/>
      <c r="K1" s="1358" t="str">
        <f>Page3!F4</f>
        <v>WSDP 2012</v>
      </c>
      <c r="L1" s="1356"/>
      <c r="M1" s="1356"/>
    </row>
    <row r="2" spans="1:13" ht="17.25" customHeight="1">
      <c r="A2" s="1356"/>
      <c r="B2" s="3357" t="s">
        <v>333</v>
      </c>
      <c r="C2" s="3358"/>
      <c r="D2" s="3358"/>
      <c r="E2" s="3358"/>
      <c r="F2" s="3358"/>
      <c r="G2" s="3358"/>
      <c r="H2" s="3358"/>
      <c r="I2" s="3358"/>
      <c r="J2" s="3358"/>
      <c r="K2" s="3358"/>
      <c r="L2" s="3359"/>
      <c r="M2" s="1356"/>
    </row>
    <row r="3" spans="1:13" ht="17.25" customHeight="1">
      <c r="A3" s="1356"/>
      <c r="B3" s="1359"/>
      <c r="C3" s="3360" t="s">
        <v>453</v>
      </c>
      <c r="D3" s="3360"/>
      <c r="E3" s="3360"/>
      <c r="F3" s="3360"/>
      <c r="G3" s="3360"/>
      <c r="H3" s="3360"/>
      <c r="I3" s="3360"/>
      <c r="J3" s="3360"/>
      <c r="K3" s="3360"/>
      <c r="L3" s="3361"/>
      <c r="M3" s="1356"/>
    </row>
    <row r="4" spans="1:13">
      <c r="A4" s="1356"/>
      <c r="B4" s="3362" t="s">
        <v>454</v>
      </c>
      <c r="C4" s="3363"/>
      <c r="D4" s="3376" t="s">
        <v>149</v>
      </c>
      <c r="E4" s="3378" t="s">
        <v>415</v>
      </c>
      <c r="F4" s="3378"/>
      <c r="G4" s="3378"/>
      <c r="H4" s="3378"/>
      <c r="I4" s="3378"/>
      <c r="J4" s="3378"/>
      <c r="K4" s="3378"/>
      <c r="L4" s="3377" t="s">
        <v>414</v>
      </c>
      <c r="M4" s="1356"/>
    </row>
    <row r="5" spans="1:13" ht="42.75">
      <c r="A5" s="1356"/>
      <c r="B5" s="3364"/>
      <c r="C5" s="3365"/>
      <c r="D5" s="3376"/>
      <c r="E5" s="1349" t="s">
        <v>748</v>
      </c>
      <c r="F5" s="1350" t="s">
        <v>409</v>
      </c>
      <c r="G5" s="1351" t="s">
        <v>410</v>
      </c>
      <c r="H5" s="1352" t="s">
        <v>411</v>
      </c>
      <c r="I5" s="1353" t="s">
        <v>146</v>
      </c>
      <c r="J5" s="1354" t="s">
        <v>412</v>
      </c>
      <c r="K5" s="1355" t="s">
        <v>413</v>
      </c>
      <c r="L5" s="3377"/>
      <c r="M5" s="1356"/>
    </row>
    <row r="6" spans="1:13">
      <c r="A6" s="1356"/>
      <c r="B6" s="3366"/>
      <c r="C6" s="3367"/>
      <c r="D6" s="1360" t="s">
        <v>670</v>
      </c>
      <c r="E6" s="1360" t="s">
        <v>670</v>
      </c>
      <c r="F6" s="1360" t="s">
        <v>670</v>
      </c>
      <c r="G6" s="1360" t="s">
        <v>670</v>
      </c>
      <c r="H6" s="1360" t="s">
        <v>670</v>
      </c>
      <c r="I6" s="1360" t="s">
        <v>670</v>
      </c>
      <c r="J6" s="1360" t="s">
        <v>670</v>
      </c>
      <c r="K6" s="1360" t="s">
        <v>670</v>
      </c>
      <c r="L6" s="1361" t="s">
        <v>670</v>
      </c>
      <c r="M6" s="1356"/>
    </row>
    <row r="7" spans="1:13">
      <c r="A7" s="1356"/>
      <c r="B7" s="1362" t="s">
        <v>422</v>
      </c>
      <c r="C7" s="1064" t="s">
        <v>416</v>
      </c>
      <c r="D7" s="1363"/>
      <c r="E7" s="1363"/>
      <c r="F7" s="1363"/>
      <c r="G7" s="1363"/>
      <c r="H7" s="1363"/>
      <c r="I7" s="1363"/>
      <c r="J7" s="1363"/>
      <c r="K7" s="1363"/>
      <c r="L7" s="1364"/>
      <c r="M7" s="1356"/>
    </row>
    <row r="8" spans="1:13">
      <c r="A8" s="1356"/>
      <c r="B8" s="1365" t="s">
        <v>423</v>
      </c>
      <c r="C8" s="1064" t="s">
        <v>417</v>
      </c>
      <c r="D8" s="1363"/>
      <c r="E8" s="1363"/>
      <c r="F8" s="1363"/>
      <c r="G8" s="1363"/>
      <c r="H8" s="1363"/>
      <c r="I8" s="1363"/>
      <c r="J8" s="1363"/>
      <c r="K8" s="1363"/>
      <c r="L8" s="1364"/>
      <c r="M8" s="1356"/>
    </row>
    <row r="9" spans="1:13">
      <c r="A9" s="1356"/>
      <c r="B9" s="1365" t="s">
        <v>424</v>
      </c>
      <c r="C9" s="1064" t="s">
        <v>418</v>
      </c>
      <c r="D9" s="1363" t="s">
        <v>1</v>
      </c>
      <c r="E9" s="1363"/>
      <c r="F9" s="1363"/>
      <c r="G9" s="1363"/>
      <c r="H9" s="1363"/>
      <c r="I9" s="1363"/>
      <c r="J9" s="1363"/>
      <c r="K9" s="1363"/>
      <c r="L9" s="1364"/>
      <c r="M9" s="1356"/>
    </row>
    <row r="10" spans="1:13">
      <c r="A10" s="1356"/>
      <c r="B10" s="1365" t="s">
        <v>425</v>
      </c>
      <c r="C10" s="1366" t="s">
        <v>419</v>
      </c>
      <c r="D10" s="1363"/>
      <c r="E10" s="1363"/>
      <c r="F10" s="1363"/>
      <c r="G10" s="1363"/>
      <c r="H10" s="1363"/>
      <c r="I10" s="1363"/>
      <c r="J10" s="1363"/>
      <c r="K10" s="1363"/>
      <c r="L10" s="1364"/>
      <c r="M10" s="1356"/>
    </row>
    <row r="11" spans="1:13">
      <c r="A11" s="1356"/>
      <c r="B11" s="1365" t="s">
        <v>426</v>
      </c>
      <c r="C11" s="1366" t="s">
        <v>107</v>
      </c>
      <c r="D11" s="1363"/>
      <c r="E11" s="1363"/>
      <c r="F11" s="1363"/>
      <c r="G11" s="1363"/>
      <c r="H11" s="1363"/>
      <c r="I11" s="1363"/>
      <c r="J11" s="1363"/>
      <c r="K11" s="1363"/>
      <c r="L11" s="1364"/>
      <c r="M11" s="1356"/>
    </row>
    <row r="12" spans="1:13" ht="28.5">
      <c r="A12" s="1356"/>
      <c r="B12" s="1367" t="s">
        <v>547</v>
      </c>
      <c r="C12" s="1116" t="s">
        <v>420</v>
      </c>
      <c r="D12" s="1363"/>
      <c r="E12" s="1363"/>
      <c r="F12" s="1363"/>
      <c r="G12" s="1363"/>
      <c r="H12" s="1363"/>
      <c r="I12" s="1363"/>
      <c r="J12" s="1363"/>
      <c r="K12" s="1363"/>
      <c r="L12" s="1364"/>
      <c r="M12" s="1356"/>
    </row>
    <row r="13" spans="1:13">
      <c r="A13" s="1356"/>
      <c r="B13" s="1365" t="s">
        <v>548</v>
      </c>
      <c r="C13" s="1064" t="s">
        <v>417</v>
      </c>
      <c r="D13" s="1363"/>
      <c r="E13" s="1363"/>
      <c r="F13" s="1363">
        <v>2.6</v>
      </c>
      <c r="G13" s="1363">
        <v>1.8</v>
      </c>
      <c r="H13" s="1363" t="s">
        <v>1296</v>
      </c>
      <c r="I13" s="1363">
        <v>13.1</v>
      </c>
      <c r="J13" s="1363" t="s">
        <v>1296</v>
      </c>
      <c r="K13" s="1363">
        <v>49.2</v>
      </c>
      <c r="L13" s="1364">
        <v>66.8</v>
      </c>
      <c r="M13" s="1356"/>
    </row>
    <row r="14" spans="1:13">
      <c r="A14" s="1356"/>
      <c r="B14" s="1365" t="s">
        <v>549</v>
      </c>
      <c r="C14" s="1064" t="s">
        <v>418</v>
      </c>
      <c r="D14" s="1363"/>
      <c r="E14" s="1363"/>
      <c r="F14" s="1363"/>
      <c r="G14" s="1363"/>
      <c r="H14" s="1363"/>
      <c r="I14" s="1363"/>
      <c r="J14" s="1363"/>
      <c r="K14" s="1363"/>
      <c r="L14" s="1364"/>
      <c r="M14" s="1356"/>
    </row>
    <row r="15" spans="1:13">
      <c r="A15" s="1356"/>
      <c r="B15" s="1365" t="s">
        <v>550</v>
      </c>
      <c r="C15" s="1366" t="s">
        <v>419</v>
      </c>
      <c r="D15" s="1363"/>
      <c r="E15" s="1363"/>
      <c r="F15" s="1363"/>
      <c r="G15" s="1363"/>
      <c r="H15" s="1363"/>
      <c r="I15" s="1363"/>
      <c r="J15" s="1363"/>
      <c r="K15" s="1363"/>
      <c r="L15" s="1364"/>
      <c r="M15" s="1356"/>
    </row>
    <row r="16" spans="1:13">
      <c r="A16" s="1356"/>
      <c r="B16" s="1365" t="s">
        <v>551</v>
      </c>
      <c r="C16" s="1366" t="s">
        <v>107</v>
      </c>
      <c r="D16" s="1363"/>
      <c r="E16" s="1363"/>
      <c r="F16" s="1363"/>
      <c r="G16" s="1363"/>
      <c r="H16" s="1363"/>
      <c r="I16" s="1363"/>
      <c r="J16" s="1363"/>
      <c r="K16" s="1363"/>
      <c r="L16" s="1364"/>
      <c r="M16" s="1356"/>
    </row>
    <row r="17" spans="1:13">
      <c r="A17" s="1356"/>
      <c r="B17" s="1365" t="s">
        <v>552</v>
      </c>
      <c r="C17" s="1366" t="s">
        <v>421</v>
      </c>
      <c r="D17" s="1363"/>
      <c r="E17" s="1363"/>
      <c r="F17" s="1363"/>
      <c r="G17" s="1363"/>
      <c r="H17" s="1363"/>
      <c r="I17" s="1363"/>
      <c r="J17" s="1363"/>
      <c r="K17" s="1363"/>
      <c r="L17" s="1364"/>
      <c r="M17" s="1356"/>
    </row>
    <row r="18" spans="1:13">
      <c r="A18" s="1356"/>
      <c r="B18" s="1365" t="s">
        <v>553</v>
      </c>
      <c r="C18" s="1064" t="s">
        <v>628</v>
      </c>
      <c r="D18" s="1363">
        <v>0.65</v>
      </c>
      <c r="E18" s="1363" t="s">
        <v>1296</v>
      </c>
      <c r="F18" s="1363">
        <v>3.7</v>
      </c>
      <c r="G18" s="1363">
        <v>5.7</v>
      </c>
      <c r="H18" s="1363" t="s">
        <v>1296</v>
      </c>
      <c r="I18" s="1363">
        <v>6.7</v>
      </c>
      <c r="J18" s="1363">
        <v>12</v>
      </c>
      <c r="K18" s="1363" t="s">
        <v>1296</v>
      </c>
      <c r="L18" s="1364">
        <v>28.9</v>
      </c>
      <c r="M18" s="1356"/>
    </row>
    <row r="19" spans="1:13">
      <c r="A19" s="1356"/>
      <c r="B19" s="1365" t="s">
        <v>554</v>
      </c>
      <c r="C19" s="1064" t="s">
        <v>427</v>
      </c>
      <c r="D19" s="1363"/>
      <c r="E19" s="1363"/>
      <c r="F19" s="1363"/>
      <c r="G19" s="1363"/>
      <c r="H19" s="1363"/>
      <c r="I19" s="1363"/>
      <c r="J19" s="1363"/>
      <c r="K19" s="1363"/>
      <c r="L19" s="1364"/>
      <c r="M19" s="1356"/>
    </row>
    <row r="20" spans="1:13">
      <c r="A20" s="1356"/>
      <c r="B20" s="1365" t="s">
        <v>629</v>
      </c>
      <c r="C20" s="1064" t="s">
        <v>428</v>
      </c>
      <c r="D20" s="1363"/>
      <c r="E20" s="1363"/>
      <c r="F20" s="1363"/>
      <c r="G20" s="1363"/>
      <c r="H20" s="1363"/>
      <c r="I20" s="1363"/>
      <c r="J20" s="1363"/>
      <c r="K20" s="1363"/>
      <c r="L20" s="1364"/>
      <c r="M20" s="1356"/>
    </row>
    <row r="21" spans="1:13" ht="15" customHeight="1">
      <c r="A21" s="1356"/>
      <c r="B21" s="3379" t="s">
        <v>429</v>
      </c>
      <c r="C21" s="3380"/>
      <c r="D21" s="1944">
        <f>SUM(D7:D20)</f>
        <v>0.65</v>
      </c>
      <c r="E21" s="1944">
        <f>SUM(E7:E20)</f>
        <v>0</v>
      </c>
      <c r="F21" s="1944">
        <f t="shared" ref="F21:L21" si="0">SUM(F7:F20)</f>
        <v>6.3000000000000007</v>
      </c>
      <c r="G21" s="1944">
        <f t="shared" si="0"/>
        <v>7.5</v>
      </c>
      <c r="H21" s="1944">
        <f t="shared" si="0"/>
        <v>0</v>
      </c>
      <c r="I21" s="1944">
        <f t="shared" si="0"/>
        <v>19.8</v>
      </c>
      <c r="J21" s="1944">
        <f t="shared" si="0"/>
        <v>12</v>
      </c>
      <c r="K21" s="1944">
        <f t="shared" si="0"/>
        <v>49.2</v>
      </c>
      <c r="L21" s="1945">
        <f t="shared" si="0"/>
        <v>95.699999999999989</v>
      </c>
      <c r="M21" s="1356"/>
    </row>
    <row r="22" spans="1:13" ht="15.75">
      <c r="A22" s="1356"/>
      <c r="B22" s="1368" t="s">
        <v>63</v>
      </c>
      <c r="C22" s="1369"/>
      <c r="D22" s="586"/>
      <c r="E22" s="586"/>
      <c r="F22" s="586"/>
      <c r="G22" s="586"/>
      <c r="H22" s="586"/>
      <c r="I22" s="586"/>
      <c r="J22" s="586"/>
      <c r="K22" s="586"/>
      <c r="L22" s="1370"/>
      <c r="M22" s="1356"/>
    </row>
    <row r="23" spans="1:13" ht="65.099999999999994" customHeight="1">
      <c r="A23" s="1356"/>
      <c r="B23" s="3369" t="s">
        <v>1307</v>
      </c>
      <c r="C23" s="2684"/>
      <c r="D23" s="2684"/>
      <c r="E23" s="2684"/>
      <c r="F23" s="2684"/>
      <c r="G23" s="2684"/>
      <c r="H23" s="2684"/>
      <c r="I23" s="2684"/>
      <c r="J23" s="2684"/>
      <c r="K23" s="2684"/>
      <c r="L23" s="3370"/>
      <c r="M23" s="1356"/>
    </row>
    <row r="24" spans="1:13" ht="65.099999999999994" customHeight="1">
      <c r="A24" s="1356"/>
      <c r="B24" s="3371"/>
      <c r="C24" s="2687"/>
      <c r="D24" s="2687"/>
      <c r="E24" s="2687"/>
      <c r="F24" s="2687"/>
      <c r="G24" s="2687"/>
      <c r="H24" s="2687"/>
      <c r="I24" s="2687"/>
      <c r="J24" s="2687"/>
      <c r="K24" s="2687"/>
      <c r="L24" s="3372"/>
      <c r="M24" s="1356"/>
    </row>
    <row r="25" spans="1:13" ht="65.099999999999994" customHeight="1">
      <c r="A25" s="1356"/>
      <c r="B25" s="3371"/>
      <c r="C25" s="2687"/>
      <c r="D25" s="2687"/>
      <c r="E25" s="2687"/>
      <c r="F25" s="2687"/>
      <c r="G25" s="2687"/>
      <c r="H25" s="2687"/>
      <c r="I25" s="2687"/>
      <c r="J25" s="2687"/>
      <c r="K25" s="2687"/>
      <c r="L25" s="3372"/>
      <c r="M25" s="1356"/>
    </row>
    <row r="26" spans="1:13" ht="65.099999999999994" customHeight="1">
      <c r="A26" s="1356"/>
      <c r="B26" s="3373"/>
      <c r="C26" s="3374"/>
      <c r="D26" s="3374"/>
      <c r="E26" s="3374"/>
      <c r="F26" s="3374"/>
      <c r="G26" s="3374"/>
      <c r="H26" s="3374"/>
      <c r="I26" s="3374"/>
      <c r="J26" s="3374"/>
      <c r="K26" s="3374"/>
      <c r="L26" s="3375"/>
      <c r="M26" s="1356"/>
    </row>
    <row r="27" spans="1:13" ht="15" thickBot="1">
      <c r="A27" s="1356"/>
      <c r="B27" s="1371"/>
      <c r="C27" s="1372"/>
      <c r="D27" s="1372"/>
      <c r="E27" s="1372"/>
      <c r="F27" s="1372"/>
      <c r="G27" s="1372"/>
      <c r="H27" s="1372"/>
      <c r="I27" s="1372"/>
      <c r="J27" s="1372"/>
      <c r="K27" s="1372"/>
      <c r="L27" s="1373"/>
      <c r="M27" s="1356"/>
    </row>
    <row r="28" spans="1:13" ht="25.5" customHeight="1">
      <c r="A28" s="1356"/>
      <c r="B28" s="1356"/>
      <c r="C28" s="1356"/>
      <c r="D28" s="1356"/>
      <c r="E28" s="1356"/>
      <c r="F28" s="1356"/>
      <c r="G28" s="3368" t="s">
        <v>1249</v>
      </c>
      <c r="H28" s="3368"/>
      <c r="I28" s="3368"/>
      <c r="J28" s="3368"/>
      <c r="K28" s="3368"/>
      <c r="L28" s="1374">
        <v>28</v>
      </c>
      <c r="M28" s="1356"/>
    </row>
  </sheetData>
  <mergeCells count="9">
    <mergeCell ref="B2:L2"/>
    <mergeCell ref="C3:L3"/>
    <mergeCell ref="B4:C6"/>
    <mergeCell ref="G28:K28"/>
    <mergeCell ref="B23:L26"/>
    <mergeCell ref="D4:D5"/>
    <mergeCell ref="L4:L5"/>
    <mergeCell ref="E4:K4"/>
    <mergeCell ref="B21:C21"/>
  </mergeCells>
  <pageMargins left="0.23622047244094491" right="0.35433070866141736" top="0.51181102362204722" bottom="0.39370078740157483" header="0.31496062992125984" footer="0.31496062992125984"/>
  <pageSetup paperSize="9" scale="8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50"/>
  <sheetViews>
    <sheetView view="pageBreakPreview" topLeftCell="C1" zoomScale="85" zoomScaleSheetLayoutView="85" workbookViewId="0">
      <selection activeCell="C1" sqref="C1"/>
    </sheetView>
  </sheetViews>
  <sheetFormatPr defaultColWidth="8.85546875" defaultRowHeight="14.25"/>
  <cols>
    <col min="1" max="1" width="1.28515625" style="186" customWidth="1"/>
    <col min="2" max="2" width="7.42578125" style="277" customWidth="1"/>
    <col min="3" max="3" width="22.5703125" style="277" customWidth="1"/>
    <col min="4" max="4" width="43.42578125" style="277" customWidth="1"/>
    <col min="5" max="12" width="9.85546875" style="277" customWidth="1"/>
    <col min="13" max="21" width="3.7109375" style="277" customWidth="1"/>
    <col min="22" max="22" width="3.5703125" style="277" customWidth="1"/>
    <col min="23" max="25" width="3.7109375" style="277" customWidth="1"/>
    <col min="26" max="27" width="4.28515625" style="277" customWidth="1"/>
    <col min="28" max="28" width="1.28515625" style="277" customWidth="1"/>
    <col min="29" max="16384" width="8.85546875" style="277"/>
  </cols>
  <sheetData>
    <row r="1" spans="1:32" ht="15.75" thickBot="1">
      <c r="A1" s="529"/>
      <c r="B1" s="278"/>
      <c r="C1" s="198" t="str">
        <f>Page3!A4</f>
        <v>MOHOKARE LOCAL MUNICIPALITY</v>
      </c>
      <c r="D1" s="197"/>
      <c r="E1" s="278"/>
      <c r="F1" s="278"/>
      <c r="G1" s="197"/>
      <c r="H1" s="197"/>
      <c r="I1" s="197"/>
      <c r="J1" s="197"/>
      <c r="K1" s="197"/>
      <c r="L1" s="197"/>
      <c r="M1" s="197"/>
      <c r="N1" s="197"/>
      <c r="O1" s="197"/>
      <c r="P1" s="197"/>
      <c r="Q1" s="197"/>
      <c r="R1" s="197"/>
      <c r="S1" s="197"/>
      <c r="T1" s="197"/>
      <c r="U1" s="197"/>
      <c r="V1" s="275" t="str">
        <f>Page3!F4</f>
        <v>WSDP 2012</v>
      </c>
      <c r="W1" s="197"/>
      <c r="X1" s="197"/>
      <c r="Y1" s="197"/>
      <c r="Z1" s="197"/>
      <c r="AA1" s="197"/>
      <c r="AB1" s="197"/>
    </row>
    <row r="2" spans="1:32" ht="15" customHeight="1">
      <c r="A2" s="529"/>
      <c r="B2" s="3425" t="s">
        <v>333</v>
      </c>
      <c r="C2" s="3426"/>
      <c r="D2" s="3426"/>
      <c r="E2" s="3426"/>
      <c r="F2" s="3426"/>
      <c r="G2" s="3426"/>
      <c r="H2" s="3426"/>
      <c r="I2" s="3426"/>
      <c r="J2" s="3426"/>
      <c r="K2" s="3426"/>
      <c r="L2" s="3426"/>
      <c r="M2" s="3426"/>
      <c r="N2" s="3426"/>
      <c r="O2" s="3426"/>
      <c r="P2" s="3426"/>
      <c r="Q2" s="3426"/>
      <c r="R2" s="3426"/>
      <c r="S2" s="3426"/>
      <c r="T2" s="3426"/>
      <c r="U2" s="3426"/>
      <c r="V2" s="3426"/>
      <c r="W2" s="3426"/>
      <c r="X2" s="3426"/>
      <c r="Y2" s="3426"/>
      <c r="Z2" s="3426"/>
      <c r="AA2" s="3427"/>
      <c r="AB2" s="197"/>
    </row>
    <row r="3" spans="1:32" ht="15">
      <c r="A3" s="529"/>
      <c r="B3" s="2596" t="s">
        <v>66</v>
      </c>
      <c r="C3" s="2597"/>
      <c r="D3" s="2597"/>
      <c r="E3" s="2598" t="s">
        <v>705</v>
      </c>
      <c r="F3" s="2598"/>
      <c r="G3" s="2598"/>
      <c r="H3" s="2598"/>
      <c r="I3" s="2598"/>
      <c r="J3" s="2598"/>
      <c r="K3" s="2598"/>
      <c r="L3" s="2598"/>
      <c r="M3" s="2598"/>
      <c r="N3" s="2598"/>
      <c r="O3" s="2584" t="s">
        <v>67</v>
      </c>
      <c r="P3" s="2584"/>
      <c r="Q3" s="2584"/>
      <c r="R3" s="2584"/>
      <c r="S3" s="2584"/>
      <c r="T3" s="2584"/>
      <c r="U3" s="2584"/>
      <c r="V3" s="2584"/>
      <c r="W3" s="2584"/>
      <c r="X3" s="2584"/>
      <c r="Y3" s="2584"/>
      <c r="Z3" s="3424"/>
      <c r="AA3" s="596"/>
      <c r="AB3" s="197"/>
    </row>
    <row r="4" spans="1:32" ht="15" customHeight="1">
      <c r="A4" s="529"/>
      <c r="B4" s="3428"/>
      <c r="C4" s="3217"/>
      <c r="D4" s="3429"/>
      <c r="E4" s="2880" t="s">
        <v>119</v>
      </c>
      <c r="F4" s="2880"/>
      <c r="G4" s="2880"/>
      <c r="H4" s="2880"/>
      <c r="I4" s="2880"/>
      <c r="J4" s="2880"/>
      <c r="K4" s="2880"/>
      <c r="L4" s="2880"/>
      <c r="M4" s="2880"/>
      <c r="N4" s="2880"/>
      <c r="O4" s="2577" t="s">
        <v>735</v>
      </c>
      <c r="P4" s="2577"/>
      <c r="Q4" s="2577"/>
      <c r="R4" s="2577"/>
      <c r="S4" s="2577"/>
      <c r="T4" s="2577"/>
      <c r="U4" s="2577"/>
      <c r="V4" s="2577"/>
      <c r="W4" s="2577"/>
      <c r="X4" s="2589" t="s">
        <v>69</v>
      </c>
      <c r="Y4" s="2589"/>
      <c r="Z4" s="2589"/>
      <c r="AA4" s="597"/>
      <c r="AB4" s="197"/>
    </row>
    <row r="5" spans="1:32" ht="15" customHeight="1">
      <c r="A5" s="529"/>
      <c r="B5" s="3430"/>
      <c r="C5" s="3431"/>
      <c r="D5" s="3432"/>
      <c r="E5" s="3421" t="s">
        <v>146</v>
      </c>
      <c r="F5" s="3421"/>
      <c r="G5" s="3421"/>
      <c r="H5" s="3421"/>
      <c r="I5" s="3421" t="s">
        <v>147</v>
      </c>
      <c r="J5" s="3421"/>
      <c r="K5" s="3421"/>
      <c r="L5" s="3421"/>
      <c r="M5" s="3259" t="s">
        <v>73</v>
      </c>
      <c r="N5" s="2501" t="s">
        <v>73</v>
      </c>
      <c r="O5" s="2740" t="s">
        <v>70</v>
      </c>
      <c r="P5" s="2609" t="s">
        <v>108</v>
      </c>
      <c r="Q5" s="2609"/>
      <c r="R5" s="2609"/>
      <c r="S5" s="2609"/>
      <c r="T5" s="2615" t="s">
        <v>72</v>
      </c>
      <c r="U5" s="2615"/>
      <c r="V5" s="2615"/>
      <c r="W5" s="3438" t="s">
        <v>73</v>
      </c>
      <c r="X5" s="2740" t="s">
        <v>70</v>
      </c>
      <c r="Y5" s="2820" t="s">
        <v>74</v>
      </c>
      <c r="Z5" s="3438" t="s">
        <v>73</v>
      </c>
      <c r="AA5" s="598"/>
      <c r="AB5" s="197"/>
    </row>
    <row r="6" spans="1:32" ht="82.5" customHeight="1">
      <c r="A6" s="529"/>
      <c r="B6" s="3433"/>
      <c r="C6" s="3434"/>
      <c r="D6" s="3435"/>
      <c r="E6" s="3421"/>
      <c r="F6" s="3421"/>
      <c r="G6" s="3421"/>
      <c r="H6" s="3421"/>
      <c r="I6" s="3421"/>
      <c r="J6" s="3421"/>
      <c r="K6" s="3421"/>
      <c r="L6" s="3421"/>
      <c r="M6" s="3260"/>
      <c r="N6" s="2502"/>
      <c r="O6" s="2741"/>
      <c r="P6" s="2419" t="s">
        <v>75</v>
      </c>
      <c r="Q6" s="2419"/>
      <c r="R6" s="2419"/>
      <c r="S6" s="2419"/>
      <c r="T6" s="390" t="s">
        <v>364</v>
      </c>
      <c r="U6" s="390" t="s">
        <v>77</v>
      </c>
      <c r="V6" s="390" t="s">
        <v>78</v>
      </c>
      <c r="W6" s="3284"/>
      <c r="X6" s="2741"/>
      <c r="Y6" s="2821"/>
      <c r="Z6" s="3284"/>
      <c r="AA6" s="598"/>
      <c r="AB6" s="197"/>
    </row>
    <row r="7" spans="1:32" ht="16.5" customHeight="1">
      <c r="A7" s="529"/>
      <c r="B7" s="526" t="s">
        <v>37</v>
      </c>
      <c r="C7" s="527"/>
      <c r="D7" s="527"/>
      <c r="E7" s="3421" t="s">
        <v>41</v>
      </c>
      <c r="F7" s="3421"/>
      <c r="G7" s="3421" t="s">
        <v>55</v>
      </c>
      <c r="H7" s="3421"/>
      <c r="I7" s="3421" t="s">
        <v>41</v>
      </c>
      <c r="J7" s="3421"/>
      <c r="K7" s="3421" t="s">
        <v>55</v>
      </c>
      <c r="L7" s="3421"/>
      <c r="M7" s="3260"/>
      <c r="N7" s="2502"/>
      <c r="O7" s="2741"/>
      <c r="P7" s="2836">
        <v>1</v>
      </c>
      <c r="Q7" s="2836">
        <v>3</v>
      </c>
      <c r="R7" s="2836">
        <v>5</v>
      </c>
      <c r="S7" s="2836" t="s">
        <v>79</v>
      </c>
      <c r="T7" s="2838" t="s">
        <v>80</v>
      </c>
      <c r="U7" s="2838" t="s">
        <v>80</v>
      </c>
      <c r="V7" s="2838" t="s">
        <v>80</v>
      </c>
      <c r="W7" s="3284"/>
      <c r="X7" s="2741"/>
      <c r="Y7" s="2821"/>
      <c r="Z7" s="3284"/>
      <c r="AA7" s="598"/>
      <c r="AB7" s="197"/>
    </row>
    <row r="8" spans="1:32" ht="16.5" customHeight="1">
      <c r="A8" s="529"/>
      <c r="B8" s="587" t="s">
        <v>208</v>
      </c>
      <c r="C8" s="304"/>
      <c r="D8" s="305"/>
      <c r="E8" s="3421"/>
      <c r="F8" s="3421"/>
      <c r="G8" s="3421"/>
      <c r="H8" s="3421"/>
      <c r="I8" s="3421"/>
      <c r="J8" s="3421"/>
      <c r="K8" s="3421"/>
      <c r="L8" s="3421"/>
      <c r="M8" s="3261"/>
      <c r="N8" s="2832"/>
      <c r="O8" s="2742"/>
      <c r="P8" s="2837"/>
      <c r="Q8" s="2837"/>
      <c r="R8" s="2837"/>
      <c r="S8" s="2837"/>
      <c r="T8" s="2839"/>
      <c r="U8" s="2839"/>
      <c r="V8" s="2839"/>
      <c r="W8" s="2505"/>
      <c r="X8" s="2742"/>
      <c r="Y8" s="2822"/>
      <c r="Z8" s="2505"/>
      <c r="AA8" s="332"/>
      <c r="AB8" s="197"/>
    </row>
    <row r="9" spans="1:32" ht="25.5">
      <c r="A9" s="529"/>
      <c r="B9" s="3439"/>
      <c r="C9" s="3440"/>
      <c r="D9" s="3441"/>
      <c r="E9" s="974" t="s">
        <v>1093</v>
      </c>
      <c r="F9" s="974" t="s">
        <v>985</v>
      </c>
      <c r="G9" s="974" t="s">
        <v>1093</v>
      </c>
      <c r="H9" s="974" t="s">
        <v>985</v>
      </c>
      <c r="I9" s="974" t="s">
        <v>1093</v>
      </c>
      <c r="J9" s="974" t="s">
        <v>985</v>
      </c>
      <c r="K9" s="974" t="s">
        <v>1093</v>
      </c>
      <c r="L9" s="974" t="s">
        <v>985</v>
      </c>
      <c r="M9" s="528" t="s">
        <v>302</v>
      </c>
      <c r="N9" s="528" t="s">
        <v>302</v>
      </c>
      <c r="O9" s="2619" t="s">
        <v>660</v>
      </c>
      <c r="P9" s="2619"/>
      <c r="Q9" s="2619"/>
      <c r="R9" s="2619"/>
      <c r="S9" s="2619"/>
      <c r="T9" s="2619"/>
      <c r="U9" s="2619"/>
      <c r="V9" s="2619"/>
      <c r="W9" s="528" t="s">
        <v>302</v>
      </c>
      <c r="X9" s="2619" t="s">
        <v>661</v>
      </c>
      <c r="Y9" s="2619"/>
      <c r="Z9" s="528" t="s">
        <v>302</v>
      </c>
      <c r="AA9" s="297"/>
      <c r="AB9" s="197"/>
    </row>
    <row r="10" spans="1:32" ht="17.25" customHeight="1">
      <c r="A10" s="529"/>
      <c r="B10" s="3420" t="s">
        <v>991</v>
      </c>
      <c r="C10" s="3419"/>
      <c r="D10" s="3419"/>
      <c r="E10" s="3419"/>
      <c r="F10" s="3419"/>
      <c r="G10" s="3419"/>
      <c r="H10" s="3419"/>
      <c r="I10" s="3419"/>
      <c r="J10" s="3419"/>
      <c r="K10" s="3419"/>
      <c r="L10" s="3419"/>
      <c r="M10" s="3419"/>
      <c r="N10" s="3419"/>
      <c r="O10" s="3419"/>
      <c r="P10" s="3419"/>
      <c r="Q10" s="3419"/>
      <c r="R10" s="3419"/>
      <c r="S10" s="3419"/>
      <c r="T10" s="3419"/>
      <c r="U10" s="3419"/>
      <c r="V10" s="3419"/>
      <c r="W10" s="3419"/>
      <c r="X10" s="3419"/>
      <c r="Y10" s="3419"/>
      <c r="Z10" s="3419"/>
      <c r="AA10" s="599"/>
      <c r="AB10" s="197"/>
    </row>
    <row r="11" spans="1:32" ht="17.25" customHeight="1">
      <c r="A11" s="529"/>
      <c r="B11" s="571"/>
      <c r="C11" s="565"/>
      <c r="D11" s="565"/>
      <c r="E11" s="3436" t="s">
        <v>145</v>
      </c>
      <c r="F11" s="3436"/>
      <c r="G11" s="3436"/>
      <c r="H11" s="3436"/>
      <c r="I11" s="3436"/>
      <c r="J11" s="3436"/>
      <c r="K11" s="3436"/>
      <c r="L11" s="3436"/>
      <c r="M11" s="3436"/>
      <c r="N11" s="3436"/>
      <c r="O11" s="3436"/>
      <c r="P11" s="3436"/>
      <c r="Q11" s="3436"/>
      <c r="R11" s="3436"/>
      <c r="S11" s="3436"/>
      <c r="T11" s="3436"/>
      <c r="U11" s="3436"/>
      <c r="V11" s="3436"/>
      <c r="W11" s="3436"/>
      <c r="X11" s="3436"/>
      <c r="Y11" s="3436"/>
      <c r="Z11" s="3437"/>
      <c r="AA11" s="600" t="s">
        <v>1</v>
      </c>
      <c r="AB11" s="197"/>
      <c r="AD11" s="186"/>
    </row>
    <row r="12" spans="1:32">
      <c r="A12" s="529"/>
      <c r="B12" s="3407" t="s">
        <v>986</v>
      </c>
      <c r="C12" s="3408"/>
      <c r="D12" s="3408"/>
      <c r="E12" s="566"/>
      <c r="F12" s="1883"/>
      <c r="G12" s="1877"/>
      <c r="H12" s="1883"/>
      <c r="I12" s="1877"/>
      <c r="J12" s="1883"/>
      <c r="K12" s="1877"/>
      <c r="L12" s="1883"/>
      <c r="M12" s="403">
        <v>0</v>
      </c>
      <c r="N12" s="404">
        <v>0</v>
      </c>
      <c r="O12" s="1976" t="s">
        <v>1270</v>
      </c>
      <c r="P12" s="1976" t="s">
        <v>1270</v>
      </c>
      <c r="Q12" s="1976" t="s">
        <v>1270</v>
      </c>
      <c r="R12" s="1976" t="s">
        <v>1270</v>
      </c>
      <c r="S12" s="1877"/>
      <c r="T12" s="1976" t="s">
        <v>1270</v>
      </c>
      <c r="U12" s="1976" t="s">
        <v>1270</v>
      </c>
      <c r="V12" s="1976" t="s">
        <v>1270</v>
      </c>
      <c r="W12" s="405">
        <v>60</v>
      </c>
      <c r="X12" s="1976" t="s">
        <v>1270</v>
      </c>
      <c r="Y12" s="1976" t="s">
        <v>1271</v>
      </c>
      <c r="Z12" s="405">
        <v>40</v>
      </c>
      <c r="AA12" s="332"/>
      <c r="AB12" s="197"/>
      <c r="AF12" s="186"/>
    </row>
    <row r="13" spans="1:32">
      <c r="A13" s="529"/>
      <c r="B13" s="3407" t="s">
        <v>987</v>
      </c>
      <c r="C13" s="3408"/>
      <c r="D13" s="3408"/>
      <c r="E13" s="1877"/>
      <c r="F13" s="1883"/>
      <c r="G13" s="1877"/>
      <c r="H13" s="1883"/>
      <c r="I13" s="1877"/>
      <c r="J13" s="1883"/>
      <c r="K13" s="1877"/>
      <c r="L13" s="1883"/>
      <c r="M13" s="403">
        <v>0</v>
      </c>
      <c r="N13" s="404">
        <v>0</v>
      </c>
      <c r="O13" s="1976" t="s">
        <v>1270</v>
      </c>
      <c r="P13" s="1976" t="s">
        <v>1270</v>
      </c>
      <c r="Q13" s="1976" t="s">
        <v>1270</v>
      </c>
      <c r="R13" s="1976" t="s">
        <v>1270</v>
      </c>
      <c r="S13" s="1976"/>
      <c r="T13" s="1976" t="s">
        <v>1270</v>
      </c>
      <c r="U13" s="1976" t="s">
        <v>1270</v>
      </c>
      <c r="V13" s="1976" t="s">
        <v>1270</v>
      </c>
      <c r="W13" s="405">
        <v>60</v>
      </c>
      <c r="X13" s="1976" t="s">
        <v>1270</v>
      </c>
      <c r="Y13" s="1976" t="s">
        <v>1271</v>
      </c>
      <c r="Z13" s="405">
        <v>40</v>
      </c>
      <c r="AA13" s="332"/>
      <c r="AB13" s="197"/>
    </row>
    <row r="14" spans="1:32">
      <c r="A14" s="529"/>
      <c r="B14" s="3407" t="s">
        <v>988</v>
      </c>
      <c r="C14" s="3408"/>
      <c r="D14" s="3408"/>
      <c r="E14" s="1877"/>
      <c r="F14" s="1883"/>
      <c r="G14" s="1877"/>
      <c r="H14" s="1883"/>
      <c r="I14" s="1877"/>
      <c r="J14" s="1883"/>
      <c r="K14" s="1877"/>
      <c r="L14" s="1883"/>
      <c r="M14" s="403">
        <v>0</v>
      </c>
      <c r="N14" s="404">
        <v>0</v>
      </c>
      <c r="O14" s="1976" t="s">
        <v>1270</v>
      </c>
      <c r="P14" s="1976" t="s">
        <v>1270</v>
      </c>
      <c r="Q14" s="1976" t="s">
        <v>1270</v>
      </c>
      <c r="R14" s="1976" t="s">
        <v>1270</v>
      </c>
      <c r="S14" s="1976"/>
      <c r="T14" s="1976" t="s">
        <v>1270</v>
      </c>
      <c r="U14" s="1976" t="s">
        <v>1270</v>
      </c>
      <c r="V14" s="1976" t="s">
        <v>1270</v>
      </c>
      <c r="W14" s="405">
        <v>60</v>
      </c>
      <c r="X14" s="1976" t="s">
        <v>1270</v>
      </c>
      <c r="Y14" s="1976" t="s">
        <v>1271</v>
      </c>
      <c r="Z14" s="405">
        <v>40</v>
      </c>
      <c r="AA14" s="332"/>
      <c r="AB14" s="197"/>
    </row>
    <row r="15" spans="1:32">
      <c r="A15" s="529"/>
      <c r="B15" s="3407" t="s">
        <v>989</v>
      </c>
      <c r="C15" s="3408"/>
      <c r="D15" s="3408"/>
      <c r="E15" s="1877"/>
      <c r="F15" s="1883"/>
      <c r="G15" s="1877"/>
      <c r="H15" s="1883"/>
      <c r="I15" s="1877"/>
      <c r="J15" s="1883"/>
      <c r="K15" s="1877"/>
      <c r="L15" s="1883"/>
      <c r="M15" s="403">
        <v>0</v>
      </c>
      <c r="N15" s="404">
        <v>0</v>
      </c>
      <c r="O15" s="1976" t="s">
        <v>1270</v>
      </c>
      <c r="P15" s="1976" t="s">
        <v>1270</v>
      </c>
      <c r="Q15" s="1976" t="s">
        <v>1270</v>
      </c>
      <c r="R15" s="1976" t="s">
        <v>1270</v>
      </c>
      <c r="S15" s="1976"/>
      <c r="T15" s="1976" t="s">
        <v>1270</v>
      </c>
      <c r="U15" s="1976" t="s">
        <v>1270</v>
      </c>
      <c r="V15" s="1976" t="s">
        <v>1270</v>
      </c>
      <c r="W15" s="405">
        <v>60</v>
      </c>
      <c r="X15" s="1976" t="s">
        <v>1270</v>
      </c>
      <c r="Y15" s="1976" t="s">
        <v>1271</v>
      </c>
      <c r="Z15" s="405">
        <v>40</v>
      </c>
      <c r="AA15" s="332"/>
      <c r="AB15" s="197"/>
    </row>
    <row r="16" spans="1:32" ht="15" customHeight="1">
      <c r="A16" s="529"/>
      <c r="B16" s="3416" t="s">
        <v>148</v>
      </c>
      <c r="C16" s="3417"/>
      <c r="D16" s="3418"/>
      <c r="E16" s="1877"/>
      <c r="F16" s="1883"/>
      <c r="G16" s="1877"/>
      <c r="H16" s="1883"/>
      <c r="I16" s="1877"/>
      <c r="J16" s="1883"/>
      <c r="K16" s="1877"/>
      <c r="L16" s="1883"/>
      <c r="M16" s="403">
        <v>0</v>
      </c>
      <c r="N16" s="404">
        <v>0</v>
      </c>
      <c r="O16" s="1976" t="s">
        <v>1270</v>
      </c>
      <c r="P16" s="1976" t="s">
        <v>1270</v>
      </c>
      <c r="Q16" s="1976" t="s">
        <v>1270</v>
      </c>
      <c r="R16" s="1976" t="s">
        <v>1270</v>
      </c>
      <c r="S16" s="1976"/>
      <c r="T16" s="1976" t="s">
        <v>1270</v>
      </c>
      <c r="U16" s="1976" t="s">
        <v>1270</v>
      </c>
      <c r="V16" s="1976" t="s">
        <v>1270</v>
      </c>
      <c r="W16" s="405">
        <v>60</v>
      </c>
      <c r="X16" s="1976" t="s">
        <v>1270</v>
      </c>
      <c r="Y16" s="1976" t="s">
        <v>1271</v>
      </c>
      <c r="Z16" s="405">
        <v>40</v>
      </c>
      <c r="AA16" s="601"/>
      <c r="AB16" s="197"/>
    </row>
    <row r="17" spans="1:28" ht="15" customHeight="1">
      <c r="A17" s="529"/>
      <c r="B17" s="2622" t="s">
        <v>471</v>
      </c>
      <c r="C17" s="2623"/>
      <c r="D17" s="2623"/>
      <c r="E17" s="2623"/>
      <c r="F17" s="2623"/>
      <c r="G17" s="2623"/>
      <c r="H17" s="2623"/>
      <c r="I17" s="2623"/>
      <c r="J17" s="2623"/>
      <c r="K17" s="2623"/>
      <c r="L17" s="3415"/>
      <c r="M17" s="432">
        <f>SUM(M12:M16)/5/100</f>
        <v>0</v>
      </c>
      <c r="N17" s="432">
        <f>SUM(N12:N16)/5/100</f>
        <v>0</v>
      </c>
      <c r="O17" s="3383"/>
      <c r="P17" s="2574"/>
      <c r="Q17" s="2574"/>
      <c r="R17" s="2574"/>
      <c r="S17" s="2574"/>
      <c r="T17" s="2574"/>
      <c r="U17" s="2574"/>
      <c r="V17" s="3384"/>
      <c r="W17" s="432">
        <f>SUM(W12:W16)/5/100</f>
        <v>0.6</v>
      </c>
      <c r="X17" s="3383"/>
      <c r="Y17" s="3384"/>
      <c r="Z17" s="432">
        <f>SUM(Z12:Z16)/5/100</f>
        <v>0.4</v>
      </c>
      <c r="AA17" s="578"/>
      <c r="AB17" s="197"/>
    </row>
    <row r="18" spans="1:28" s="595" customFormat="1">
      <c r="A18" s="530"/>
      <c r="B18" s="3409" t="s">
        <v>1008</v>
      </c>
      <c r="C18" s="3410"/>
      <c r="D18" s="3410"/>
      <c r="E18" s="3410"/>
      <c r="F18" s="3410"/>
      <c r="G18" s="3410"/>
      <c r="H18" s="3410"/>
      <c r="I18" s="3410"/>
      <c r="J18" s="3410"/>
      <c r="K18" s="3410"/>
      <c r="L18" s="3410"/>
      <c r="M18" s="3410"/>
      <c r="N18" s="3410"/>
      <c r="O18" s="3411"/>
      <c r="P18" s="3412"/>
      <c r="Q18" s="3413"/>
      <c r="R18" s="3412"/>
      <c r="S18" s="3414"/>
      <c r="T18" s="3414"/>
      <c r="U18" s="3414"/>
      <c r="V18" s="3414"/>
      <c r="W18" s="3414"/>
      <c r="X18" s="3414"/>
      <c r="Y18" s="3414"/>
      <c r="Z18" s="3414"/>
      <c r="AA18" s="602"/>
      <c r="AB18" s="417"/>
    </row>
    <row r="19" spans="1:28" s="193" customFormat="1" ht="15">
      <c r="A19" s="198"/>
      <c r="B19" s="572"/>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603"/>
      <c r="AB19" s="198"/>
    </row>
    <row r="20" spans="1:28" s="193" customFormat="1" ht="15" customHeight="1">
      <c r="A20" s="198"/>
      <c r="B20" s="585"/>
      <c r="C20" s="3388" t="s">
        <v>455</v>
      </c>
      <c r="D20" s="3388"/>
      <c r="E20" s="3388"/>
      <c r="F20" s="3388"/>
      <c r="G20" s="604"/>
      <c r="H20" s="604"/>
      <c r="I20" s="3387" t="s">
        <v>456</v>
      </c>
      <c r="J20" s="3387"/>
      <c r="K20" s="3387"/>
      <c r="L20" s="3387"/>
      <c r="M20" s="3387"/>
      <c r="N20" s="3387"/>
      <c r="O20" s="3387"/>
      <c r="P20" s="3387"/>
      <c r="Q20" s="3387"/>
      <c r="R20" s="3387"/>
      <c r="S20" s="3387"/>
      <c r="T20" s="3387"/>
      <c r="U20" s="3387"/>
      <c r="V20" s="3387"/>
      <c r="W20" s="3387"/>
      <c r="X20" s="3387"/>
      <c r="Y20" s="3387"/>
      <c r="Z20" s="3387"/>
      <c r="AA20" s="605"/>
      <c r="AB20" s="529"/>
    </row>
    <row r="21" spans="1:28" s="193" customFormat="1" ht="15">
      <c r="A21" s="198"/>
      <c r="B21" s="585"/>
      <c r="C21" s="976"/>
      <c r="D21" s="977" t="s">
        <v>1006</v>
      </c>
      <c r="E21" s="3388" t="s">
        <v>1007</v>
      </c>
      <c r="F21" s="3388"/>
      <c r="G21" s="604"/>
      <c r="H21" s="604"/>
      <c r="I21" s="3443"/>
      <c r="J21" s="3444"/>
      <c r="K21" s="3442" t="s">
        <v>1006</v>
      </c>
      <c r="L21" s="3387"/>
      <c r="M21" s="3387"/>
      <c r="N21" s="3387"/>
      <c r="O21" s="3387"/>
      <c r="P21" s="3387"/>
      <c r="Q21" s="3387"/>
      <c r="R21" s="3387"/>
      <c r="S21" s="3387"/>
      <c r="T21" s="3387"/>
      <c r="U21" s="3387"/>
      <c r="V21" s="3387" t="s">
        <v>1007</v>
      </c>
      <c r="W21" s="3387"/>
      <c r="X21" s="3387"/>
      <c r="Y21" s="3387"/>
      <c r="Z21" s="3387"/>
      <c r="AA21" s="605"/>
      <c r="AB21" s="529"/>
    </row>
    <row r="22" spans="1:28" ht="15">
      <c r="A22" s="529"/>
      <c r="B22" s="346"/>
      <c r="C22" s="3396" t="s">
        <v>992</v>
      </c>
      <c r="D22" s="593"/>
      <c r="E22" s="3403" t="s">
        <v>1009</v>
      </c>
      <c r="F22" s="3404"/>
      <c r="G22" s="586"/>
      <c r="H22" s="586"/>
      <c r="I22" s="3392" t="s">
        <v>992</v>
      </c>
      <c r="J22" s="3392"/>
      <c r="K22" s="3402"/>
      <c r="L22" s="3402"/>
      <c r="M22" s="3402"/>
      <c r="N22" s="3402"/>
      <c r="O22" s="3402"/>
      <c r="P22" s="3402"/>
      <c r="Q22" s="3402"/>
      <c r="R22" s="3402"/>
      <c r="S22" s="3402"/>
      <c r="T22" s="3402"/>
      <c r="U22" s="3402"/>
      <c r="V22" s="3387" t="s">
        <v>1009</v>
      </c>
      <c r="W22" s="3387"/>
      <c r="X22" s="3387"/>
      <c r="Y22" s="3387"/>
      <c r="Z22" s="3387"/>
      <c r="AA22" s="605"/>
      <c r="AB22" s="197"/>
    </row>
    <row r="23" spans="1:28" ht="15" customHeight="1">
      <c r="A23" s="529"/>
      <c r="B23" s="574"/>
      <c r="C23" s="3397"/>
      <c r="D23" s="593" t="s">
        <v>993</v>
      </c>
      <c r="E23" s="3398">
        <v>6.0033690000000002</v>
      </c>
      <c r="F23" s="3398"/>
      <c r="G23" s="586"/>
      <c r="H23" s="586"/>
      <c r="I23" s="3392"/>
      <c r="J23" s="3392"/>
      <c r="K23" s="3389" t="s">
        <v>993</v>
      </c>
      <c r="L23" s="3389"/>
      <c r="M23" s="3389"/>
      <c r="N23" s="3389"/>
      <c r="O23" s="3389"/>
      <c r="P23" s="3389"/>
      <c r="Q23" s="3389"/>
      <c r="R23" s="3389"/>
      <c r="S23" s="3389"/>
      <c r="T23" s="3389"/>
      <c r="U23" s="3389"/>
      <c r="V23" s="3385">
        <v>5.1287039999999999</v>
      </c>
      <c r="W23" s="3385"/>
      <c r="X23" s="3385"/>
      <c r="Y23" s="3385"/>
      <c r="Z23" s="3385"/>
      <c r="AA23" s="586"/>
      <c r="AB23" s="197"/>
    </row>
    <row r="24" spans="1:28" ht="15" customHeight="1">
      <c r="A24" s="529"/>
      <c r="B24" s="574"/>
      <c r="C24" s="3397"/>
      <c r="D24" s="593" t="s">
        <v>994</v>
      </c>
      <c r="E24" s="3398">
        <v>0</v>
      </c>
      <c r="F24" s="3398"/>
      <c r="G24" s="586"/>
      <c r="H24" s="586"/>
      <c r="I24" s="3392"/>
      <c r="J24" s="3392"/>
      <c r="K24" s="3389" t="s">
        <v>994</v>
      </c>
      <c r="L24" s="3389"/>
      <c r="M24" s="3389"/>
      <c r="N24" s="3389"/>
      <c r="O24" s="3389"/>
      <c r="P24" s="3389"/>
      <c r="Q24" s="3389"/>
      <c r="R24" s="3389"/>
      <c r="S24" s="3389"/>
      <c r="T24" s="3389"/>
      <c r="U24" s="3389"/>
      <c r="V24" s="3385">
        <v>0</v>
      </c>
      <c r="W24" s="3385"/>
      <c r="X24" s="3385"/>
      <c r="Y24" s="3385"/>
      <c r="Z24" s="3385"/>
      <c r="AA24" s="586"/>
      <c r="AB24" s="197"/>
    </row>
    <row r="25" spans="1:28" ht="15" customHeight="1">
      <c r="A25" s="529"/>
      <c r="B25" s="574"/>
      <c r="C25" s="3397"/>
      <c r="D25" s="593" t="s">
        <v>995</v>
      </c>
      <c r="E25" s="3398">
        <v>9.1299999999999992E-3</v>
      </c>
      <c r="F25" s="3398"/>
      <c r="G25" s="586"/>
      <c r="H25" s="586"/>
      <c r="I25" s="3392"/>
      <c r="J25" s="3392"/>
      <c r="K25" s="3389" t="s">
        <v>995</v>
      </c>
      <c r="L25" s="3389"/>
      <c r="M25" s="3389"/>
      <c r="N25" s="3389"/>
      <c r="O25" s="3389"/>
      <c r="P25" s="3389"/>
      <c r="Q25" s="3389"/>
      <c r="R25" s="3389"/>
      <c r="S25" s="3389"/>
      <c r="T25" s="3389"/>
      <c r="U25" s="3389"/>
      <c r="V25" s="3385">
        <v>9.1649999999999995E-3</v>
      </c>
      <c r="W25" s="3385"/>
      <c r="X25" s="3385"/>
      <c r="Y25" s="3385"/>
      <c r="Z25" s="3385"/>
      <c r="AA25" s="586"/>
      <c r="AB25" s="197"/>
    </row>
    <row r="26" spans="1:28" ht="15" customHeight="1">
      <c r="A26" s="529"/>
      <c r="B26" s="574"/>
      <c r="C26" s="3397"/>
      <c r="D26" s="594" t="s">
        <v>429</v>
      </c>
      <c r="E26" s="3399">
        <f>SUM(E22:F25)</f>
        <v>6.012499</v>
      </c>
      <c r="F26" s="3394"/>
      <c r="G26" s="586"/>
      <c r="H26" s="586"/>
      <c r="I26" s="3392"/>
      <c r="J26" s="3392"/>
      <c r="K26" s="3390" t="s">
        <v>429</v>
      </c>
      <c r="L26" s="3390"/>
      <c r="M26" s="3390"/>
      <c r="N26" s="3390"/>
      <c r="O26" s="3390"/>
      <c r="P26" s="3390"/>
      <c r="Q26" s="3390"/>
      <c r="R26" s="3390"/>
      <c r="S26" s="3390"/>
      <c r="T26" s="3390"/>
      <c r="U26" s="3390"/>
      <c r="V26" s="3386">
        <f>SUM(V23:Z25)</f>
        <v>5.1378690000000002</v>
      </c>
      <c r="W26" s="3386"/>
      <c r="X26" s="3386"/>
      <c r="Y26" s="3386"/>
      <c r="Z26" s="3386"/>
      <c r="AA26" s="586"/>
      <c r="AB26" s="197"/>
    </row>
    <row r="27" spans="1:28" ht="30" customHeight="1">
      <c r="A27" s="529"/>
      <c r="B27" s="574"/>
      <c r="C27" s="3396" t="s">
        <v>996</v>
      </c>
      <c r="D27" s="593" t="s">
        <v>997</v>
      </c>
      <c r="E27" s="3398">
        <v>4.4109290000000003</v>
      </c>
      <c r="F27" s="3398"/>
      <c r="G27" s="586"/>
      <c r="H27" s="586"/>
      <c r="I27" s="3393" t="s">
        <v>996</v>
      </c>
      <c r="J27" s="3393"/>
      <c r="K27" s="3389" t="s">
        <v>997</v>
      </c>
      <c r="L27" s="3389"/>
      <c r="M27" s="3389"/>
      <c r="N27" s="3389"/>
      <c r="O27" s="3389"/>
      <c r="P27" s="3389"/>
      <c r="Q27" s="3389"/>
      <c r="R27" s="3389"/>
      <c r="S27" s="3389"/>
      <c r="T27" s="3389"/>
      <c r="U27" s="3389"/>
      <c r="V27" s="3385">
        <v>3.3918339999999998</v>
      </c>
      <c r="W27" s="3385"/>
      <c r="X27" s="3385"/>
      <c r="Y27" s="3385"/>
      <c r="Z27" s="3385"/>
      <c r="AA27" s="586"/>
      <c r="AB27" s="197"/>
    </row>
    <row r="28" spans="1:28" ht="15" customHeight="1">
      <c r="A28" s="529"/>
      <c r="B28" s="574"/>
      <c r="C28" s="3397"/>
      <c r="D28" s="593" t="s">
        <v>998</v>
      </c>
      <c r="E28" s="3398">
        <v>0</v>
      </c>
      <c r="F28" s="3398"/>
      <c r="G28" s="586"/>
      <c r="H28" s="586"/>
      <c r="I28" s="3393"/>
      <c r="J28" s="3393"/>
      <c r="K28" s="3389" t="s">
        <v>1005</v>
      </c>
      <c r="L28" s="3389"/>
      <c r="M28" s="3389"/>
      <c r="N28" s="3389"/>
      <c r="O28" s="3389"/>
      <c r="P28" s="3389"/>
      <c r="Q28" s="3389"/>
      <c r="R28" s="3389"/>
      <c r="S28" s="3389"/>
      <c r="T28" s="3389"/>
      <c r="U28" s="3389"/>
      <c r="V28" s="3385">
        <v>0</v>
      </c>
      <c r="W28" s="3385"/>
      <c r="X28" s="3385"/>
      <c r="Y28" s="3385"/>
      <c r="Z28" s="3385"/>
      <c r="AA28" s="586"/>
      <c r="AB28" s="197"/>
    </row>
    <row r="29" spans="1:28" ht="15" customHeight="1">
      <c r="A29" s="529"/>
      <c r="B29" s="574"/>
      <c r="C29" s="3397"/>
      <c r="D29" s="593" t="s">
        <v>999</v>
      </c>
      <c r="E29" s="3398">
        <v>3.043914</v>
      </c>
      <c r="F29" s="3398"/>
      <c r="G29" s="586"/>
      <c r="H29" s="586"/>
      <c r="I29" s="3393"/>
      <c r="J29" s="3393"/>
      <c r="K29" s="3389" t="s">
        <v>999</v>
      </c>
      <c r="L29" s="3389"/>
      <c r="M29" s="3389"/>
      <c r="N29" s="3389"/>
      <c r="O29" s="3389"/>
      <c r="P29" s="3389"/>
      <c r="Q29" s="3389"/>
      <c r="R29" s="3389"/>
      <c r="S29" s="3389"/>
      <c r="T29" s="3389"/>
      <c r="U29" s="3389"/>
      <c r="V29" s="3385">
        <v>3.803334</v>
      </c>
      <c r="W29" s="3385"/>
      <c r="X29" s="3385"/>
      <c r="Y29" s="3385"/>
      <c r="Z29" s="3385"/>
      <c r="AA29" s="586"/>
      <c r="AB29" s="197"/>
    </row>
    <row r="30" spans="1:28" ht="15" customHeight="1">
      <c r="A30" s="529"/>
      <c r="B30" s="575"/>
      <c r="C30" s="3397"/>
      <c r="D30" s="593" t="s">
        <v>1000</v>
      </c>
      <c r="E30" s="3398">
        <v>0</v>
      </c>
      <c r="F30" s="3398"/>
      <c r="G30" s="586"/>
      <c r="H30" s="586"/>
      <c r="I30" s="3393"/>
      <c r="J30" s="3393"/>
      <c r="K30" s="3389" t="s">
        <v>1000</v>
      </c>
      <c r="L30" s="3389"/>
      <c r="M30" s="3389"/>
      <c r="N30" s="3389"/>
      <c r="O30" s="3389"/>
      <c r="P30" s="3389"/>
      <c r="Q30" s="3389"/>
      <c r="R30" s="3389"/>
      <c r="S30" s="3389"/>
      <c r="T30" s="3389"/>
      <c r="U30" s="3389"/>
      <c r="V30" s="3385">
        <v>0</v>
      </c>
      <c r="W30" s="3385"/>
      <c r="X30" s="3385"/>
      <c r="Y30" s="3385"/>
      <c r="Z30" s="3385"/>
      <c r="AA30" s="586"/>
      <c r="AB30" s="197"/>
    </row>
    <row r="31" spans="1:28" ht="15" customHeight="1">
      <c r="A31" s="529"/>
      <c r="B31" s="574"/>
      <c r="C31" s="3397"/>
      <c r="D31" s="593" t="s">
        <v>1001</v>
      </c>
      <c r="E31" s="3398">
        <v>0</v>
      </c>
      <c r="F31" s="3398"/>
      <c r="G31" s="586"/>
      <c r="H31" s="586"/>
      <c r="I31" s="3393"/>
      <c r="J31" s="3393"/>
      <c r="K31" s="3389" t="s">
        <v>1001</v>
      </c>
      <c r="L31" s="3389"/>
      <c r="M31" s="3389"/>
      <c r="N31" s="3389"/>
      <c r="O31" s="3389"/>
      <c r="P31" s="3389"/>
      <c r="Q31" s="3389"/>
      <c r="R31" s="3389"/>
      <c r="S31" s="3389"/>
      <c r="T31" s="3389"/>
      <c r="U31" s="3389"/>
      <c r="V31" s="3385">
        <v>0</v>
      </c>
      <c r="W31" s="3385"/>
      <c r="X31" s="3385"/>
      <c r="Y31" s="3385"/>
      <c r="Z31" s="3385"/>
      <c r="AA31" s="586"/>
      <c r="AB31" s="197"/>
    </row>
    <row r="32" spans="1:28" ht="15" customHeight="1">
      <c r="A32" s="529"/>
      <c r="B32" s="574"/>
      <c r="C32" s="3397"/>
      <c r="D32" s="593" t="s">
        <v>1002</v>
      </c>
      <c r="E32" s="3398">
        <v>1.1078749999999999</v>
      </c>
      <c r="F32" s="3398"/>
      <c r="G32" s="586"/>
      <c r="H32" s="586"/>
      <c r="I32" s="3393"/>
      <c r="J32" s="3393"/>
      <c r="K32" s="3389" t="s">
        <v>1002</v>
      </c>
      <c r="L32" s="3389"/>
      <c r="M32" s="3389"/>
      <c r="N32" s="3389"/>
      <c r="O32" s="3389"/>
      <c r="P32" s="3389"/>
      <c r="Q32" s="3389"/>
      <c r="R32" s="3389"/>
      <c r="S32" s="3389"/>
      <c r="T32" s="3389"/>
      <c r="U32" s="3389"/>
      <c r="V32" s="3385">
        <v>1.076865</v>
      </c>
      <c r="W32" s="3385"/>
      <c r="X32" s="3385"/>
      <c r="Y32" s="3385"/>
      <c r="Z32" s="3385"/>
      <c r="AA32" s="586"/>
      <c r="AB32" s="197"/>
    </row>
    <row r="33" spans="1:28" ht="15" customHeight="1">
      <c r="A33" s="529"/>
      <c r="B33" s="567"/>
      <c r="C33" s="3397"/>
      <c r="D33" s="594" t="s">
        <v>1003</v>
      </c>
      <c r="E33" s="3399">
        <f>SUM(E27:F32)</f>
        <v>8.5627180000000003</v>
      </c>
      <c r="F33" s="3394"/>
      <c r="G33" s="586"/>
      <c r="H33" s="586"/>
      <c r="I33" s="3393"/>
      <c r="J33" s="3393"/>
      <c r="K33" s="3390" t="s">
        <v>1003</v>
      </c>
      <c r="L33" s="3390"/>
      <c r="M33" s="3390"/>
      <c r="N33" s="3390"/>
      <c r="O33" s="3390"/>
      <c r="P33" s="3390"/>
      <c r="Q33" s="3390"/>
      <c r="R33" s="3390"/>
      <c r="S33" s="3390"/>
      <c r="T33" s="3390"/>
      <c r="U33" s="3390"/>
      <c r="V33" s="3394">
        <f>SUM(V27:Z32)</f>
        <v>8.2720330000000004</v>
      </c>
      <c r="W33" s="3394"/>
      <c r="X33" s="3394"/>
      <c r="Y33" s="3394"/>
      <c r="Z33" s="3394"/>
      <c r="AA33" s="586"/>
      <c r="AB33" s="197"/>
    </row>
    <row r="34" spans="1:28" ht="15" customHeight="1">
      <c r="A34" s="529"/>
      <c r="B34" s="577"/>
      <c r="C34" s="3397"/>
      <c r="D34" s="975" t="s">
        <v>1004</v>
      </c>
      <c r="E34" s="3400">
        <f>E26-E33</f>
        <v>-2.5502190000000002</v>
      </c>
      <c r="F34" s="3401"/>
      <c r="G34" s="586"/>
      <c r="H34" s="586"/>
      <c r="I34" s="3393"/>
      <c r="J34" s="3393"/>
      <c r="K34" s="3391" t="s">
        <v>1004</v>
      </c>
      <c r="L34" s="3391"/>
      <c r="M34" s="3391"/>
      <c r="N34" s="3391"/>
      <c r="O34" s="3391"/>
      <c r="P34" s="3391"/>
      <c r="Q34" s="3391"/>
      <c r="R34" s="3391"/>
      <c r="S34" s="3391"/>
      <c r="T34" s="3391"/>
      <c r="U34" s="3391"/>
      <c r="V34" s="3395">
        <f>V26-V33</f>
        <v>-3.1341640000000002</v>
      </c>
      <c r="W34" s="3395"/>
      <c r="X34" s="3395"/>
      <c r="Y34" s="3395"/>
      <c r="Z34" s="3395"/>
      <c r="AA34" s="586"/>
      <c r="AB34" s="197"/>
    </row>
    <row r="35" spans="1:28" ht="15">
      <c r="A35" s="529"/>
      <c r="B35" s="568"/>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207"/>
      <c r="AA35" s="209"/>
      <c r="AB35" s="197"/>
    </row>
    <row r="36" spans="1:28" ht="15" customHeight="1">
      <c r="A36" s="1041"/>
      <c r="B36" s="2622" t="s">
        <v>1140</v>
      </c>
      <c r="C36" s="2623"/>
      <c r="D36" s="2623"/>
      <c r="E36" s="2623"/>
      <c r="F36" s="2623"/>
      <c r="G36" s="2623"/>
      <c r="H36" s="3422" t="s">
        <v>1245</v>
      </c>
      <c r="I36" s="3422"/>
      <c r="J36" s="3422"/>
      <c r="K36" s="3422"/>
      <c r="L36" s="3423"/>
      <c r="M36" s="432">
        <v>0.4</v>
      </c>
      <c r="N36" s="432">
        <v>0.4</v>
      </c>
      <c r="O36" s="3383"/>
      <c r="P36" s="2574"/>
      <c r="Q36" s="2574"/>
      <c r="R36" s="2574"/>
      <c r="S36" s="2574"/>
      <c r="T36" s="2574"/>
      <c r="U36" s="2574"/>
      <c r="V36" s="3384"/>
      <c r="W36" s="432">
        <v>0.4</v>
      </c>
      <c r="X36" s="3383"/>
      <c r="Y36" s="3384"/>
      <c r="Z36" s="432">
        <v>0.4</v>
      </c>
      <c r="AA36" s="578"/>
      <c r="AB36" s="197"/>
    </row>
    <row r="37" spans="1:28" ht="15">
      <c r="A37" s="529"/>
      <c r="B37" s="568"/>
      <c r="C37" s="1057" t="s">
        <v>63</v>
      </c>
      <c r="D37" s="2687"/>
      <c r="E37" s="2687"/>
      <c r="F37" s="2687"/>
      <c r="G37" s="2687"/>
      <c r="H37" s="2687"/>
      <c r="I37" s="2687"/>
      <c r="J37" s="2687"/>
      <c r="K37" s="2687"/>
      <c r="L37" s="2687"/>
      <c r="M37" s="2687"/>
      <c r="N37" s="2687"/>
      <c r="O37" s="2687"/>
      <c r="P37" s="2687"/>
      <c r="Q37" s="2687"/>
      <c r="R37" s="2687"/>
      <c r="S37" s="2687"/>
      <c r="T37" s="2687"/>
      <c r="U37" s="2687"/>
      <c r="V37" s="2687"/>
      <c r="W37" s="2687"/>
      <c r="X37" s="2687"/>
      <c r="Y37" s="2687"/>
      <c r="Z37" s="207"/>
      <c r="AA37" s="209"/>
      <c r="AB37" s="197"/>
    </row>
    <row r="38" spans="1:28">
      <c r="A38" s="529"/>
      <c r="B38" s="568"/>
      <c r="C38" s="2683" t="s">
        <v>1319</v>
      </c>
      <c r="D38" s="2684"/>
      <c r="E38" s="2684"/>
      <c r="F38" s="2684"/>
      <c r="G38" s="2684"/>
      <c r="H38" s="2684"/>
      <c r="I38" s="2684"/>
      <c r="J38" s="2684"/>
      <c r="K38" s="2684"/>
      <c r="L38" s="2684"/>
      <c r="M38" s="2684"/>
      <c r="N38" s="2684"/>
      <c r="O38" s="2684"/>
      <c r="P38" s="2684"/>
      <c r="Q38" s="2684"/>
      <c r="R38" s="2684"/>
      <c r="S38" s="2684"/>
      <c r="T38" s="2684"/>
      <c r="U38" s="2684"/>
      <c r="V38" s="2684"/>
      <c r="W38" s="2684"/>
      <c r="X38" s="2684"/>
      <c r="Y38" s="2685"/>
      <c r="Z38" s="207"/>
      <c r="AA38" s="209"/>
      <c r="AB38" s="197"/>
    </row>
    <row r="39" spans="1:28">
      <c r="A39" s="529"/>
      <c r="B39" s="568"/>
      <c r="C39" s="2686"/>
      <c r="D39" s="2687"/>
      <c r="E39" s="2687"/>
      <c r="F39" s="2687"/>
      <c r="G39" s="2687"/>
      <c r="H39" s="2687"/>
      <c r="I39" s="2687"/>
      <c r="J39" s="2687"/>
      <c r="K39" s="2687"/>
      <c r="L39" s="2687"/>
      <c r="M39" s="2687"/>
      <c r="N39" s="2687"/>
      <c r="O39" s="2687"/>
      <c r="P39" s="2687"/>
      <c r="Q39" s="2687"/>
      <c r="R39" s="2687"/>
      <c r="S39" s="2687"/>
      <c r="T39" s="2687"/>
      <c r="U39" s="2687"/>
      <c r="V39" s="2687"/>
      <c r="W39" s="2687"/>
      <c r="X39" s="2687"/>
      <c r="Y39" s="2688"/>
      <c r="Z39" s="207"/>
      <c r="AA39" s="209"/>
      <c r="AB39" s="197"/>
    </row>
    <row r="40" spans="1:28">
      <c r="A40" s="529"/>
      <c r="B40" s="568"/>
      <c r="C40" s="2686"/>
      <c r="D40" s="2687"/>
      <c r="E40" s="2687"/>
      <c r="F40" s="2687"/>
      <c r="G40" s="2687"/>
      <c r="H40" s="2687"/>
      <c r="I40" s="2687"/>
      <c r="J40" s="2687"/>
      <c r="K40" s="2687"/>
      <c r="L40" s="2687"/>
      <c r="M40" s="2687"/>
      <c r="N40" s="2687"/>
      <c r="O40" s="2687"/>
      <c r="P40" s="2687"/>
      <c r="Q40" s="2687"/>
      <c r="R40" s="2687"/>
      <c r="S40" s="2687"/>
      <c r="T40" s="2687"/>
      <c r="U40" s="2687"/>
      <c r="V40" s="2687"/>
      <c r="W40" s="2687"/>
      <c r="X40" s="2687"/>
      <c r="Y40" s="2688"/>
      <c r="Z40" s="207"/>
      <c r="AA40" s="209"/>
      <c r="AB40" s="197"/>
    </row>
    <row r="41" spans="1:28">
      <c r="A41" s="529"/>
      <c r="B41" s="568"/>
      <c r="C41" s="2686"/>
      <c r="D41" s="2687"/>
      <c r="E41" s="2687"/>
      <c r="F41" s="2687"/>
      <c r="G41" s="2687"/>
      <c r="H41" s="2687"/>
      <c r="I41" s="2687"/>
      <c r="J41" s="2687"/>
      <c r="K41" s="2687"/>
      <c r="L41" s="2687"/>
      <c r="M41" s="2687"/>
      <c r="N41" s="2687"/>
      <c r="O41" s="2687"/>
      <c r="P41" s="2687"/>
      <c r="Q41" s="2687"/>
      <c r="R41" s="2687"/>
      <c r="S41" s="2687"/>
      <c r="T41" s="2687"/>
      <c r="U41" s="2687"/>
      <c r="V41" s="2687"/>
      <c r="W41" s="2687"/>
      <c r="X41" s="2687"/>
      <c r="Y41" s="2688"/>
      <c r="Z41" s="207"/>
      <c r="AA41" s="209"/>
      <c r="AB41" s="197"/>
    </row>
    <row r="42" spans="1:28">
      <c r="A42" s="529"/>
      <c r="B42" s="568"/>
      <c r="C42" s="2686"/>
      <c r="D42" s="2687"/>
      <c r="E42" s="2687"/>
      <c r="F42" s="2687"/>
      <c r="G42" s="2687"/>
      <c r="H42" s="2687"/>
      <c r="I42" s="2687"/>
      <c r="J42" s="2687"/>
      <c r="K42" s="2687"/>
      <c r="L42" s="2687"/>
      <c r="M42" s="2687"/>
      <c r="N42" s="2687"/>
      <c r="O42" s="2687"/>
      <c r="P42" s="2687"/>
      <c r="Q42" s="2687"/>
      <c r="R42" s="2687"/>
      <c r="S42" s="2687"/>
      <c r="T42" s="2687"/>
      <c r="U42" s="2687"/>
      <c r="V42" s="2687"/>
      <c r="W42" s="2687"/>
      <c r="X42" s="2687"/>
      <c r="Y42" s="2688"/>
      <c r="Z42" s="207"/>
      <c r="AA42" s="209"/>
      <c r="AB42" s="197"/>
    </row>
    <row r="43" spans="1:28">
      <c r="A43" s="529"/>
      <c r="B43" s="568"/>
      <c r="C43" s="2686"/>
      <c r="D43" s="2687"/>
      <c r="E43" s="2687"/>
      <c r="F43" s="2687"/>
      <c r="G43" s="2687"/>
      <c r="H43" s="2687"/>
      <c r="I43" s="2687"/>
      <c r="J43" s="2687"/>
      <c r="K43" s="2687"/>
      <c r="L43" s="2687"/>
      <c r="M43" s="2687"/>
      <c r="N43" s="2687"/>
      <c r="O43" s="2687"/>
      <c r="P43" s="2687"/>
      <c r="Q43" s="2687"/>
      <c r="R43" s="2687"/>
      <c r="S43" s="2687"/>
      <c r="T43" s="2687"/>
      <c r="U43" s="2687"/>
      <c r="V43" s="2687"/>
      <c r="W43" s="2687"/>
      <c r="X43" s="2687"/>
      <c r="Y43" s="2688"/>
      <c r="Z43" s="207"/>
      <c r="AA43" s="209"/>
      <c r="AB43" s="197"/>
    </row>
    <row r="44" spans="1:28">
      <c r="A44" s="529"/>
      <c r="B44" s="568"/>
      <c r="C44" s="2686"/>
      <c r="D44" s="2687"/>
      <c r="E44" s="2687"/>
      <c r="F44" s="2687"/>
      <c r="G44" s="2687"/>
      <c r="H44" s="2687"/>
      <c r="I44" s="2687"/>
      <c r="J44" s="2687"/>
      <c r="K44" s="2687"/>
      <c r="L44" s="2687"/>
      <c r="M44" s="2687"/>
      <c r="N44" s="2687"/>
      <c r="O44" s="2687"/>
      <c r="P44" s="2687"/>
      <c r="Q44" s="2687"/>
      <c r="R44" s="2687"/>
      <c r="S44" s="2687"/>
      <c r="T44" s="2687"/>
      <c r="U44" s="2687"/>
      <c r="V44" s="2687"/>
      <c r="W44" s="2687"/>
      <c r="X44" s="2687"/>
      <c r="Y44" s="2688"/>
      <c r="Z44" s="207"/>
      <c r="AA44" s="209"/>
      <c r="AB44" s="197"/>
    </row>
    <row r="45" spans="1:28">
      <c r="A45" s="529"/>
      <c r="B45" s="568"/>
      <c r="C45" s="2686"/>
      <c r="D45" s="2687"/>
      <c r="E45" s="2687"/>
      <c r="F45" s="2687"/>
      <c r="G45" s="2687"/>
      <c r="H45" s="2687"/>
      <c r="I45" s="2687"/>
      <c r="J45" s="2687"/>
      <c r="K45" s="2687"/>
      <c r="L45" s="2687"/>
      <c r="M45" s="2687"/>
      <c r="N45" s="2687"/>
      <c r="O45" s="2687"/>
      <c r="P45" s="2687"/>
      <c r="Q45" s="2687"/>
      <c r="R45" s="2687"/>
      <c r="S45" s="2687"/>
      <c r="T45" s="2687"/>
      <c r="U45" s="2687"/>
      <c r="V45" s="2687"/>
      <c r="W45" s="2687"/>
      <c r="X45" s="2687"/>
      <c r="Y45" s="2688"/>
      <c r="Z45" s="207"/>
      <c r="AA45" s="209"/>
      <c r="AB45" s="197"/>
    </row>
    <row r="46" spans="1:28">
      <c r="A46" s="529"/>
      <c r="B46" s="568"/>
      <c r="C46" s="2686"/>
      <c r="D46" s="2687"/>
      <c r="E46" s="2687"/>
      <c r="F46" s="2687"/>
      <c r="G46" s="2687"/>
      <c r="H46" s="2687"/>
      <c r="I46" s="2687"/>
      <c r="J46" s="2687"/>
      <c r="K46" s="2687"/>
      <c r="L46" s="2687"/>
      <c r="M46" s="2687"/>
      <c r="N46" s="2687"/>
      <c r="O46" s="2687"/>
      <c r="P46" s="2687"/>
      <c r="Q46" s="2687"/>
      <c r="R46" s="2687"/>
      <c r="S46" s="2687"/>
      <c r="T46" s="2687"/>
      <c r="U46" s="2687"/>
      <c r="V46" s="2687"/>
      <c r="W46" s="2687"/>
      <c r="X46" s="2687"/>
      <c r="Y46" s="2688"/>
      <c r="Z46" s="207"/>
      <c r="AA46" s="209"/>
      <c r="AB46" s="197"/>
    </row>
    <row r="47" spans="1:28">
      <c r="A47" s="529"/>
      <c r="B47" s="568"/>
      <c r="C47" s="2686"/>
      <c r="D47" s="2687"/>
      <c r="E47" s="2687"/>
      <c r="F47" s="2687"/>
      <c r="G47" s="2687"/>
      <c r="H47" s="2687"/>
      <c r="I47" s="2687"/>
      <c r="J47" s="2687"/>
      <c r="K47" s="2687"/>
      <c r="L47" s="2687"/>
      <c r="M47" s="2687"/>
      <c r="N47" s="2687"/>
      <c r="O47" s="2687"/>
      <c r="P47" s="2687"/>
      <c r="Q47" s="2687"/>
      <c r="R47" s="2687"/>
      <c r="S47" s="2687"/>
      <c r="T47" s="2687"/>
      <c r="U47" s="2687"/>
      <c r="V47" s="2687"/>
      <c r="W47" s="2687"/>
      <c r="X47" s="2687"/>
      <c r="Y47" s="2688"/>
      <c r="Z47" s="207"/>
      <c r="AA47" s="209"/>
      <c r="AB47" s="197"/>
    </row>
    <row r="48" spans="1:28">
      <c r="A48" s="529"/>
      <c r="B48" s="567"/>
      <c r="C48" s="3381"/>
      <c r="D48" s="3374"/>
      <c r="E48" s="3374"/>
      <c r="F48" s="3374"/>
      <c r="G48" s="3374"/>
      <c r="H48" s="3374"/>
      <c r="I48" s="3374"/>
      <c r="J48" s="3374"/>
      <c r="K48" s="3374"/>
      <c r="L48" s="3374"/>
      <c r="M48" s="3374"/>
      <c r="N48" s="3374"/>
      <c r="O48" s="3374"/>
      <c r="P48" s="3374"/>
      <c r="Q48" s="3374"/>
      <c r="R48" s="3374"/>
      <c r="S48" s="3374"/>
      <c r="T48" s="3374"/>
      <c r="U48" s="3374"/>
      <c r="V48" s="3374"/>
      <c r="W48" s="3374"/>
      <c r="X48" s="3374"/>
      <c r="Y48" s="3382"/>
      <c r="Z48" s="207"/>
      <c r="AA48" s="209"/>
      <c r="AB48" s="197"/>
    </row>
    <row r="49" spans="1:28" ht="15" thickBot="1">
      <c r="A49" s="529"/>
      <c r="B49" s="580"/>
      <c r="C49" s="581"/>
      <c r="D49" s="581"/>
      <c r="E49" s="581"/>
      <c r="F49" s="581"/>
      <c r="G49" s="581"/>
      <c r="H49" s="581"/>
      <c r="I49" s="581"/>
      <c r="J49" s="581"/>
      <c r="K49" s="581"/>
      <c r="L49" s="581"/>
      <c r="M49" s="582"/>
      <c r="N49" s="582"/>
      <c r="O49" s="335"/>
      <c r="P49" s="335"/>
      <c r="Q49" s="335"/>
      <c r="R49" s="335"/>
      <c r="S49" s="335"/>
      <c r="T49" s="335"/>
      <c r="U49" s="335"/>
      <c r="V49" s="335"/>
      <c r="W49" s="335"/>
      <c r="X49" s="335"/>
      <c r="Y49" s="335"/>
      <c r="Z49" s="335"/>
      <c r="AA49" s="583"/>
      <c r="AB49" s="197"/>
    </row>
    <row r="50" spans="1:28" ht="26.25" customHeight="1">
      <c r="A50" s="529"/>
      <c r="B50" s="197" t="s">
        <v>1</v>
      </c>
      <c r="C50" s="197"/>
      <c r="D50" s="197"/>
      <c r="E50" s="197"/>
      <c r="F50" s="197"/>
      <c r="G50" s="197"/>
      <c r="H50" s="197"/>
      <c r="I50" s="197"/>
      <c r="J50" s="197"/>
      <c r="K50" s="197"/>
      <c r="L50" s="197"/>
      <c r="M50" s="197"/>
      <c r="N50" s="197"/>
      <c r="O50" s="197"/>
      <c r="P50" s="3405" t="s">
        <v>1249</v>
      </c>
      <c r="Q50" s="3406"/>
      <c r="R50" s="3406"/>
      <c r="S50" s="3406"/>
      <c r="T50" s="3406"/>
      <c r="U50" s="3406"/>
      <c r="V50" s="3406"/>
      <c r="W50" s="3406"/>
      <c r="X50" s="3406"/>
      <c r="Y50" s="3406"/>
      <c r="Z50" s="323">
        <v>29</v>
      </c>
      <c r="AA50" s="323"/>
      <c r="AB50" s="197"/>
    </row>
  </sheetData>
  <mergeCells count="105">
    <mergeCell ref="B36:G36"/>
    <mergeCell ref="H36:L36"/>
    <mergeCell ref="B3:D3"/>
    <mergeCell ref="E3:N3"/>
    <mergeCell ref="O3:Z3"/>
    <mergeCell ref="O4:W4"/>
    <mergeCell ref="X4:Z4"/>
    <mergeCell ref="E4:N4"/>
    <mergeCell ref="B2:AA2"/>
    <mergeCell ref="I7:J8"/>
    <mergeCell ref="K7:L8"/>
    <mergeCell ref="I5:L6"/>
    <mergeCell ref="E5:H6"/>
    <mergeCell ref="B4:D6"/>
    <mergeCell ref="E11:Z11"/>
    <mergeCell ref="Z5:Z8"/>
    <mergeCell ref="B9:D9"/>
    <mergeCell ref="U7:U8"/>
    <mergeCell ref="V7:V8"/>
    <mergeCell ref="W5:W8"/>
    <mergeCell ref="X5:X8"/>
    <mergeCell ref="C20:F20"/>
    <mergeCell ref="K21:U21"/>
    <mergeCell ref="I21:J21"/>
    <mergeCell ref="P50:Y50"/>
    <mergeCell ref="P6:S6"/>
    <mergeCell ref="P5:S5"/>
    <mergeCell ref="B13:D13"/>
    <mergeCell ref="B14:D14"/>
    <mergeCell ref="B15:D15"/>
    <mergeCell ref="B18:O18"/>
    <mergeCell ref="P18:Q18"/>
    <mergeCell ref="R18:Z18"/>
    <mergeCell ref="O9:V9"/>
    <mergeCell ref="X9:Y9"/>
    <mergeCell ref="M5:M8"/>
    <mergeCell ref="N5:N8"/>
    <mergeCell ref="O5:O8"/>
    <mergeCell ref="O17:V17"/>
    <mergeCell ref="B17:L17"/>
    <mergeCell ref="X17:Y17"/>
    <mergeCell ref="B16:D16"/>
    <mergeCell ref="P10:Q10"/>
    <mergeCell ref="R10:Z10"/>
    <mergeCell ref="B10:O10"/>
    <mergeCell ref="B12:D12"/>
    <mergeCell ref="E7:F8"/>
    <mergeCell ref="G7:H8"/>
    <mergeCell ref="I20:Z20"/>
    <mergeCell ref="C27:C34"/>
    <mergeCell ref="K23:U23"/>
    <mergeCell ref="K24:U24"/>
    <mergeCell ref="C22:C26"/>
    <mergeCell ref="K25:U25"/>
    <mergeCell ref="K26:U26"/>
    <mergeCell ref="E30:F30"/>
    <mergeCell ref="E31:F31"/>
    <mergeCell ref="E32:F32"/>
    <mergeCell ref="E33:F33"/>
    <mergeCell ref="E34:F34"/>
    <mergeCell ref="E26:F26"/>
    <mergeCell ref="K22:U22"/>
    <mergeCell ref="V28:Z28"/>
    <mergeCell ref="E22:F22"/>
    <mergeCell ref="E23:F23"/>
    <mergeCell ref="E24:F24"/>
    <mergeCell ref="E25:F25"/>
    <mergeCell ref="E27:F27"/>
    <mergeCell ref="E28:F28"/>
    <mergeCell ref="E29:F29"/>
    <mergeCell ref="V32:Z32"/>
    <mergeCell ref="V23:Z23"/>
    <mergeCell ref="I22:J26"/>
    <mergeCell ref="I27:J34"/>
    <mergeCell ref="K27:U27"/>
    <mergeCell ref="K28:U28"/>
    <mergeCell ref="K29:U29"/>
    <mergeCell ref="K30:U30"/>
    <mergeCell ref="K31:U31"/>
    <mergeCell ref="V33:Z33"/>
    <mergeCell ref="V34:Z34"/>
    <mergeCell ref="C38:Y48"/>
    <mergeCell ref="O36:V36"/>
    <mergeCell ref="X36:Y36"/>
    <mergeCell ref="Y5:Y8"/>
    <mergeCell ref="P7:P8"/>
    <mergeCell ref="Q7:Q8"/>
    <mergeCell ref="R7:R8"/>
    <mergeCell ref="S7:S8"/>
    <mergeCell ref="T7:T8"/>
    <mergeCell ref="T5:V5"/>
    <mergeCell ref="V25:Z25"/>
    <mergeCell ref="V26:Z26"/>
    <mergeCell ref="V27:Z27"/>
    <mergeCell ref="V29:Z29"/>
    <mergeCell ref="V30:Z30"/>
    <mergeCell ref="V31:Z31"/>
    <mergeCell ref="D37:Y37"/>
    <mergeCell ref="V21:Z21"/>
    <mergeCell ref="V22:Z22"/>
    <mergeCell ref="E21:F21"/>
    <mergeCell ref="K32:U32"/>
    <mergeCell ref="K33:U33"/>
    <mergeCell ref="K34:U34"/>
    <mergeCell ref="V24:Z24"/>
  </mergeCells>
  <pageMargins left="0.19685039370078741" right="0.11811023622047245" top="0.15748031496062992" bottom="0.19685039370078741" header="0.15748031496062992" footer="0.19685039370078741"/>
  <pageSetup paperSize="9" scale="66" fitToHeight="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E93"/>
  <sheetViews>
    <sheetView view="pageBreakPreview" zoomScale="85" zoomScaleSheetLayoutView="85" workbookViewId="0">
      <selection activeCell="B1" sqref="B1"/>
    </sheetView>
  </sheetViews>
  <sheetFormatPr defaultColWidth="8.85546875" defaultRowHeight="14.25"/>
  <cols>
    <col min="1" max="1" width="1.28515625" style="215" customWidth="1"/>
    <col min="2" max="2" width="10.7109375" style="215" customWidth="1"/>
    <col min="3" max="3" width="43.140625" style="215" customWidth="1"/>
    <col min="4" max="13" width="7" style="215" customWidth="1"/>
    <col min="14" max="20" width="3.7109375" style="215" customWidth="1"/>
    <col min="21" max="21" width="3.28515625" style="215" customWidth="1"/>
    <col min="22" max="26" width="3.7109375" style="215" customWidth="1"/>
    <col min="27" max="27" width="4.140625" style="215" customWidth="1"/>
    <col min="28" max="28" width="1.28515625" style="215" customWidth="1"/>
    <col min="29" max="16384" width="8.85546875" style="215"/>
  </cols>
  <sheetData>
    <row r="1" spans="1:28" ht="15.75" thickBot="1">
      <c r="A1" s="1124"/>
      <c r="B1" s="1123"/>
      <c r="C1" s="1123" t="str">
        <f>Page3!A4</f>
        <v>MOHOKARE LOCAL MUNICIPALITY</v>
      </c>
      <c r="D1" s="1123"/>
      <c r="E1" s="1123"/>
      <c r="F1" s="1123"/>
      <c r="G1" s="1124"/>
      <c r="H1" s="1124"/>
      <c r="I1" s="1124"/>
      <c r="J1" s="1124"/>
      <c r="K1" s="1124"/>
      <c r="L1" s="1124"/>
      <c r="M1" s="1124"/>
      <c r="N1" s="1124"/>
      <c r="O1" s="1124"/>
      <c r="P1" s="1124"/>
      <c r="Q1" s="1124"/>
      <c r="R1" s="1124"/>
      <c r="S1" s="1124"/>
      <c r="T1" s="1124"/>
      <c r="U1" s="1124"/>
      <c r="V1" s="1124"/>
      <c r="W1" s="1389" t="str">
        <f>Page3!F4</f>
        <v>WSDP 2012</v>
      </c>
      <c r="X1" s="1124"/>
      <c r="Y1" s="1124"/>
      <c r="Z1" s="1124"/>
      <c r="AA1" s="1124"/>
      <c r="AB1" s="1124"/>
    </row>
    <row r="2" spans="1:28" ht="16.5" customHeight="1" thickBot="1">
      <c r="A2" s="1124"/>
      <c r="B2" s="3475" t="s">
        <v>334</v>
      </c>
      <c r="C2" s="3476"/>
      <c r="D2" s="3476"/>
      <c r="E2" s="3476"/>
      <c r="F2" s="3476"/>
      <c r="G2" s="3476"/>
      <c r="H2" s="3476"/>
      <c r="I2" s="3476"/>
      <c r="J2" s="3476"/>
      <c r="K2" s="3476"/>
      <c r="L2" s="3476"/>
      <c r="M2" s="3476"/>
      <c r="N2" s="3476"/>
      <c r="O2" s="3476"/>
      <c r="P2" s="3476"/>
      <c r="Q2" s="3476"/>
      <c r="R2" s="3476"/>
      <c r="S2" s="3476"/>
      <c r="T2" s="3476"/>
      <c r="U2" s="3476"/>
      <c r="V2" s="3476"/>
      <c r="W2" s="3476"/>
      <c r="X2" s="3476"/>
      <c r="Y2" s="3476"/>
      <c r="Z2" s="3476"/>
      <c r="AA2" s="3477"/>
      <c r="AB2" s="1124"/>
    </row>
    <row r="3" spans="1:28" ht="12.75" customHeight="1">
      <c r="A3" s="1124"/>
      <c r="B3" s="2813" t="s">
        <v>66</v>
      </c>
      <c r="C3" s="2814"/>
      <c r="D3" s="2803" t="s">
        <v>705</v>
      </c>
      <c r="E3" s="2803"/>
      <c r="F3" s="2803"/>
      <c r="G3" s="2803"/>
      <c r="H3" s="2803"/>
      <c r="I3" s="2803"/>
      <c r="J3" s="2803"/>
      <c r="K3" s="2803"/>
      <c r="L3" s="2803"/>
      <c r="M3" s="2803"/>
      <c r="N3" s="2803"/>
      <c r="O3" s="2803"/>
      <c r="P3" s="2804" t="s">
        <v>67</v>
      </c>
      <c r="Q3" s="2804"/>
      <c r="R3" s="2804"/>
      <c r="S3" s="2804"/>
      <c r="T3" s="2804"/>
      <c r="U3" s="2804"/>
      <c r="V3" s="2804"/>
      <c r="W3" s="2804"/>
      <c r="X3" s="2804"/>
      <c r="Y3" s="2804"/>
      <c r="Z3" s="2804"/>
      <c r="AA3" s="2805"/>
      <c r="AB3" s="1124"/>
    </row>
    <row r="4" spans="1:28">
      <c r="A4" s="1124"/>
      <c r="B4" s="3473"/>
      <c r="C4" s="3474"/>
      <c r="D4" s="2576" t="s">
        <v>119</v>
      </c>
      <c r="E4" s="2576"/>
      <c r="F4" s="2576"/>
      <c r="G4" s="2576"/>
      <c r="H4" s="2576"/>
      <c r="I4" s="2576"/>
      <c r="J4" s="2576"/>
      <c r="K4" s="2576"/>
      <c r="L4" s="2576"/>
      <c r="M4" s="2576"/>
      <c r="N4" s="2576"/>
      <c r="O4" s="2576"/>
      <c r="P4" s="2772" t="s">
        <v>735</v>
      </c>
      <c r="Q4" s="2772"/>
      <c r="R4" s="2772"/>
      <c r="S4" s="2772"/>
      <c r="T4" s="2772"/>
      <c r="U4" s="2772"/>
      <c r="V4" s="2772"/>
      <c r="W4" s="2772"/>
      <c r="X4" s="2772"/>
      <c r="Y4" s="2721" t="s">
        <v>69</v>
      </c>
      <c r="Z4" s="2721"/>
      <c r="AA4" s="2722"/>
      <c r="AB4" s="1124"/>
    </row>
    <row r="5" spans="1:28" ht="15" customHeight="1">
      <c r="A5" s="1124"/>
      <c r="B5" s="3473"/>
      <c r="C5" s="3474"/>
      <c r="D5" s="3458" t="s">
        <v>150</v>
      </c>
      <c r="E5" s="3458"/>
      <c r="F5" s="3458" t="s">
        <v>151</v>
      </c>
      <c r="G5" s="3458"/>
      <c r="H5" s="3458"/>
      <c r="I5" s="3458"/>
      <c r="J5" s="3458"/>
      <c r="K5" s="3458"/>
      <c r="L5" s="3458"/>
      <c r="M5" s="3458"/>
      <c r="N5" s="2616" t="s">
        <v>73</v>
      </c>
      <c r="O5" s="2633" t="s">
        <v>73</v>
      </c>
      <c r="P5" s="2341" t="s">
        <v>70</v>
      </c>
      <c r="Q5" s="2357" t="s">
        <v>108</v>
      </c>
      <c r="R5" s="2357"/>
      <c r="S5" s="2357"/>
      <c r="T5" s="2357"/>
      <c r="U5" s="2739" t="s">
        <v>72</v>
      </c>
      <c r="V5" s="2739"/>
      <c r="W5" s="2739"/>
      <c r="X5" s="2506" t="s">
        <v>73</v>
      </c>
      <c r="Y5" s="2341" t="s">
        <v>70</v>
      </c>
      <c r="Z5" s="2342" t="s">
        <v>74</v>
      </c>
      <c r="AA5" s="2491" t="s">
        <v>73</v>
      </c>
      <c r="AB5" s="1124"/>
    </row>
    <row r="6" spans="1:28" ht="9.75" customHeight="1">
      <c r="A6" s="1124"/>
      <c r="B6" s="3473"/>
      <c r="C6" s="3474"/>
      <c r="D6" s="3458"/>
      <c r="E6" s="3458"/>
      <c r="F6" s="3458"/>
      <c r="G6" s="3458"/>
      <c r="H6" s="3458"/>
      <c r="I6" s="3458"/>
      <c r="J6" s="3458"/>
      <c r="K6" s="3458"/>
      <c r="L6" s="3458"/>
      <c r="M6" s="3458"/>
      <c r="N6" s="2616"/>
      <c r="O6" s="2633"/>
      <c r="P6" s="2341"/>
      <c r="Q6" s="2419" t="s">
        <v>75</v>
      </c>
      <c r="R6" s="2419"/>
      <c r="S6" s="2419"/>
      <c r="T6" s="2419"/>
      <c r="U6" s="2968" t="s">
        <v>364</v>
      </c>
      <c r="V6" s="2968" t="s">
        <v>77</v>
      </c>
      <c r="W6" s="2968" t="s">
        <v>78</v>
      </c>
      <c r="X6" s="2506"/>
      <c r="Y6" s="2341"/>
      <c r="Z6" s="2342"/>
      <c r="AA6" s="2491"/>
      <c r="AB6" s="1124"/>
    </row>
    <row r="7" spans="1:28" ht="25.5" customHeight="1">
      <c r="A7" s="1124"/>
      <c r="B7" s="3473"/>
      <c r="C7" s="3474"/>
      <c r="D7" s="3458"/>
      <c r="E7" s="3458"/>
      <c r="F7" s="3461" t="s">
        <v>1308</v>
      </c>
      <c r="G7" s="3461"/>
      <c r="H7" s="3461" t="s">
        <v>1309</v>
      </c>
      <c r="I7" s="3461"/>
      <c r="J7" s="3461" t="s">
        <v>1310</v>
      </c>
      <c r="K7" s="3461"/>
      <c r="L7" s="3461" t="s">
        <v>433</v>
      </c>
      <c r="M7" s="3461"/>
      <c r="N7" s="2616"/>
      <c r="O7" s="2633"/>
      <c r="P7" s="2341"/>
      <c r="Q7" s="2419"/>
      <c r="R7" s="2419"/>
      <c r="S7" s="2419"/>
      <c r="T7" s="2419"/>
      <c r="U7" s="2968"/>
      <c r="V7" s="2968"/>
      <c r="W7" s="2968"/>
      <c r="X7" s="2506"/>
      <c r="Y7" s="2341"/>
      <c r="Z7" s="2342"/>
      <c r="AA7" s="2491"/>
      <c r="AB7" s="1124"/>
    </row>
    <row r="8" spans="1:28" ht="25.5" customHeight="1">
      <c r="A8" s="1124"/>
      <c r="B8" s="3473"/>
      <c r="C8" s="3474"/>
      <c r="D8" s="3464" t="s">
        <v>143</v>
      </c>
      <c r="E8" s="3464" t="s">
        <v>144</v>
      </c>
      <c r="F8" s="3461"/>
      <c r="G8" s="3461"/>
      <c r="H8" s="3461"/>
      <c r="I8" s="3461"/>
      <c r="J8" s="3461"/>
      <c r="K8" s="3461"/>
      <c r="L8" s="3461"/>
      <c r="M8" s="3461"/>
      <c r="N8" s="2616"/>
      <c r="O8" s="2633"/>
      <c r="P8" s="2341"/>
      <c r="Q8" s="2419"/>
      <c r="R8" s="2419"/>
      <c r="S8" s="2419"/>
      <c r="T8" s="2419"/>
      <c r="U8" s="2968"/>
      <c r="V8" s="2968"/>
      <c r="W8" s="2968"/>
      <c r="X8" s="2506"/>
      <c r="Y8" s="2341"/>
      <c r="Z8" s="2342"/>
      <c r="AA8" s="2491"/>
      <c r="AB8" s="1124"/>
    </row>
    <row r="9" spans="1:28" ht="15" customHeight="1">
      <c r="A9" s="1124"/>
      <c r="B9" s="3473"/>
      <c r="C9" s="3474"/>
      <c r="D9" s="3465"/>
      <c r="E9" s="3465"/>
      <c r="F9" s="3458" t="s">
        <v>143</v>
      </c>
      <c r="G9" s="3458" t="s">
        <v>144</v>
      </c>
      <c r="H9" s="3458" t="s">
        <v>143</v>
      </c>
      <c r="I9" s="3458" t="s">
        <v>144</v>
      </c>
      <c r="J9" s="3458" t="s">
        <v>143</v>
      </c>
      <c r="K9" s="3458" t="s">
        <v>144</v>
      </c>
      <c r="L9" s="3458" t="s">
        <v>143</v>
      </c>
      <c r="M9" s="3458" t="s">
        <v>144</v>
      </c>
      <c r="N9" s="2616"/>
      <c r="O9" s="2633"/>
      <c r="P9" s="2341"/>
      <c r="Q9" s="2419"/>
      <c r="R9" s="2419"/>
      <c r="S9" s="2419"/>
      <c r="T9" s="2419"/>
      <c r="U9" s="2968"/>
      <c r="V9" s="2968"/>
      <c r="W9" s="2968"/>
      <c r="X9" s="2506"/>
      <c r="Y9" s="2341"/>
      <c r="Z9" s="2342"/>
      <c r="AA9" s="2491"/>
      <c r="AB9" s="1124"/>
    </row>
    <row r="10" spans="1:28" ht="15" customHeight="1">
      <c r="A10" s="1124"/>
      <c r="B10" s="2751" t="s">
        <v>37</v>
      </c>
      <c r="C10" s="2752"/>
      <c r="D10" s="1872" t="s">
        <v>1183</v>
      </c>
      <c r="E10" s="1872" t="s">
        <v>1183</v>
      </c>
      <c r="F10" s="3458"/>
      <c r="G10" s="3458"/>
      <c r="H10" s="3458"/>
      <c r="I10" s="3458"/>
      <c r="J10" s="3458"/>
      <c r="K10" s="3458"/>
      <c r="L10" s="3458"/>
      <c r="M10" s="3458"/>
      <c r="N10" s="2616"/>
      <c r="O10" s="2633"/>
      <c r="P10" s="2341"/>
      <c r="Q10" s="2419"/>
      <c r="R10" s="2419"/>
      <c r="S10" s="2419"/>
      <c r="T10" s="2419"/>
      <c r="U10" s="2968"/>
      <c r="V10" s="2968"/>
      <c r="W10" s="2968"/>
      <c r="X10" s="2506"/>
      <c r="Y10" s="2341"/>
      <c r="Z10" s="2342"/>
      <c r="AA10" s="2491"/>
      <c r="AB10" s="1124"/>
    </row>
    <row r="11" spans="1:28" ht="12" customHeight="1">
      <c r="A11" s="1124"/>
      <c r="B11" s="3459" t="s">
        <v>208</v>
      </c>
      <c r="C11" s="3460"/>
      <c r="D11" s="1873">
        <v>2011</v>
      </c>
      <c r="E11" s="1873">
        <v>2010</v>
      </c>
      <c r="F11" s="3458"/>
      <c r="G11" s="3458"/>
      <c r="H11" s="3458"/>
      <c r="I11" s="3458"/>
      <c r="J11" s="3458"/>
      <c r="K11" s="3458"/>
      <c r="L11" s="3458"/>
      <c r="M11" s="3458"/>
      <c r="N11" s="2616"/>
      <c r="O11" s="2633"/>
      <c r="P11" s="2341"/>
      <c r="Q11" s="1381">
        <v>1</v>
      </c>
      <c r="R11" s="1381">
        <v>3</v>
      </c>
      <c r="S11" s="1381">
        <v>5</v>
      </c>
      <c r="T11" s="1381" t="s">
        <v>79</v>
      </c>
      <c r="U11" s="1036" t="s">
        <v>80</v>
      </c>
      <c r="V11" s="1036" t="s">
        <v>80</v>
      </c>
      <c r="W11" s="1036" t="s">
        <v>80</v>
      </c>
      <c r="X11" s="2506"/>
      <c r="Y11" s="2341"/>
      <c r="Z11" s="2342"/>
      <c r="AA11" s="2491"/>
      <c r="AB11" s="1124"/>
    </row>
    <row r="12" spans="1:28" ht="15" customHeight="1">
      <c r="A12" s="1124"/>
      <c r="B12" s="3459"/>
      <c r="C12" s="3460"/>
      <c r="D12" s="2619" t="s">
        <v>660</v>
      </c>
      <c r="E12" s="2619"/>
      <c r="F12" s="2619"/>
      <c r="G12" s="2619"/>
      <c r="H12" s="2619"/>
      <c r="I12" s="2619"/>
      <c r="J12" s="2619"/>
      <c r="K12" s="2619"/>
      <c r="L12" s="2619"/>
      <c r="M12" s="2619"/>
      <c r="N12" s="1037" t="s">
        <v>302</v>
      </c>
      <c r="O12" s="1037" t="s">
        <v>302</v>
      </c>
      <c r="P12" s="2619" t="s">
        <v>660</v>
      </c>
      <c r="Q12" s="2619"/>
      <c r="R12" s="2619"/>
      <c r="S12" s="2619"/>
      <c r="T12" s="2619"/>
      <c r="U12" s="2619"/>
      <c r="V12" s="2619"/>
      <c r="W12" s="2619"/>
      <c r="X12" s="1037" t="s">
        <v>302</v>
      </c>
      <c r="Y12" s="2430" t="s">
        <v>662</v>
      </c>
      <c r="Z12" s="2430"/>
      <c r="AA12" s="1052" t="s">
        <v>302</v>
      </c>
      <c r="AB12" s="1124"/>
    </row>
    <row r="13" spans="1:28">
      <c r="A13" s="1124"/>
      <c r="B13" s="1390" t="s">
        <v>680</v>
      </c>
      <c r="C13" s="1391"/>
      <c r="D13" s="1391" t="s">
        <v>681</v>
      </c>
      <c r="E13" s="1391"/>
      <c r="F13" s="1391"/>
      <c r="G13" s="1391"/>
      <c r="H13" s="1391"/>
      <c r="I13" s="1391"/>
      <c r="J13" s="1391"/>
      <c r="K13" s="1972" t="s">
        <v>1270</v>
      </c>
      <c r="L13" s="3449"/>
      <c r="M13" s="3449"/>
      <c r="N13" s="403">
        <v>60</v>
      </c>
      <c r="O13" s="404">
        <v>60</v>
      </c>
      <c r="P13" s="1972" t="s">
        <v>1270</v>
      </c>
      <c r="Q13" s="1972" t="s">
        <v>1270</v>
      </c>
      <c r="R13" s="1972" t="s">
        <v>1270</v>
      </c>
      <c r="S13" s="1972" t="s">
        <v>1270</v>
      </c>
      <c r="T13" s="1391"/>
      <c r="U13" s="1972" t="s">
        <v>1270</v>
      </c>
      <c r="V13" s="1972" t="s">
        <v>1270</v>
      </c>
      <c r="W13" s="1972" t="s">
        <v>1270</v>
      </c>
      <c r="X13" s="1391">
        <v>60</v>
      </c>
      <c r="Y13" s="1972" t="s">
        <v>1270</v>
      </c>
      <c r="Z13" s="1972" t="s">
        <v>1271</v>
      </c>
      <c r="AA13" s="1392">
        <v>40</v>
      </c>
      <c r="AB13" s="1124"/>
    </row>
    <row r="14" spans="1:28">
      <c r="A14" s="1124"/>
      <c r="B14" s="1393" t="s">
        <v>685</v>
      </c>
      <c r="C14" s="1394"/>
      <c r="D14" s="1394" t="s">
        <v>152</v>
      </c>
      <c r="E14" s="1394"/>
      <c r="F14" s="1394"/>
      <c r="G14" s="1394"/>
      <c r="H14" s="1394"/>
      <c r="I14" s="1394"/>
      <c r="J14" s="1394"/>
      <c r="K14" s="1394"/>
      <c r="L14" s="1394"/>
      <c r="M14" s="1394"/>
      <c r="N14" s="1394"/>
      <c r="O14" s="1394"/>
      <c r="P14" s="1394"/>
      <c r="Q14" s="1394"/>
      <c r="R14" s="1394"/>
      <c r="S14" s="1394"/>
      <c r="T14" s="1394"/>
      <c r="U14" s="1394"/>
      <c r="V14" s="1394"/>
      <c r="W14" s="1394"/>
      <c r="X14" s="1394"/>
      <c r="Y14" s="1394"/>
      <c r="Z14" s="1394"/>
      <c r="AA14" s="1395"/>
      <c r="AB14" s="1124"/>
    </row>
    <row r="15" spans="1:28">
      <c r="A15" s="1124"/>
      <c r="B15" s="1375" t="s">
        <v>146</v>
      </c>
      <c r="C15" s="1396" t="s">
        <v>153</v>
      </c>
      <c r="D15" s="266"/>
      <c r="E15" s="266"/>
      <c r="F15" s="266">
        <v>0</v>
      </c>
      <c r="G15" s="266">
        <v>0</v>
      </c>
      <c r="H15" s="266">
        <v>6.4</v>
      </c>
      <c r="I15" s="266">
        <v>5.9</v>
      </c>
      <c r="J15" s="266">
        <v>15.9</v>
      </c>
      <c r="K15" s="266">
        <v>14.5</v>
      </c>
      <c r="L15" s="266"/>
      <c r="M15" s="266"/>
      <c r="N15" s="1198">
        <v>60</v>
      </c>
      <c r="O15" s="1199">
        <v>60</v>
      </c>
      <c r="P15" s="266" t="s">
        <v>1270</v>
      </c>
      <c r="Q15" s="266" t="s">
        <v>1270</v>
      </c>
      <c r="R15" s="266" t="s">
        <v>1270</v>
      </c>
      <c r="S15" s="266" t="s">
        <v>1270</v>
      </c>
      <c r="T15" s="266"/>
      <c r="U15" s="266" t="s">
        <v>1270</v>
      </c>
      <c r="V15" s="266" t="s">
        <v>1270</v>
      </c>
      <c r="W15" s="266" t="s">
        <v>1270</v>
      </c>
      <c r="X15" s="1200">
        <v>60</v>
      </c>
      <c r="Y15" s="266" t="s">
        <v>1270</v>
      </c>
      <c r="Z15" s="266" t="s">
        <v>1271</v>
      </c>
      <c r="AA15" s="1201">
        <v>40</v>
      </c>
      <c r="AB15" s="1124"/>
    </row>
    <row r="16" spans="1:28">
      <c r="A16" s="1124"/>
      <c r="B16" s="1376"/>
      <c r="C16" s="1397" t="s">
        <v>154</v>
      </c>
      <c r="D16" s="266"/>
      <c r="E16" s="266"/>
      <c r="F16" s="266"/>
      <c r="G16" s="266"/>
      <c r="H16" s="266"/>
      <c r="I16" s="266"/>
      <c r="J16" s="266"/>
      <c r="K16" s="266"/>
      <c r="L16" s="266"/>
      <c r="M16" s="266"/>
      <c r="N16" s="1198">
        <v>60</v>
      </c>
      <c r="O16" s="1199">
        <v>60</v>
      </c>
      <c r="P16" s="266" t="s">
        <v>1270</v>
      </c>
      <c r="Q16" s="266" t="s">
        <v>1270</v>
      </c>
      <c r="R16" s="266" t="s">
        <v>1270</v>
      </c>
      <c r="S16" s="266" t="s">
        <v>1270</v>
      </c>
      <c r="T16" s="266"/>
      <c r="U16" s="266" t="s">
        <v>1270</v>
      </c>
      <c r="V16" s="266" t="s">
        <v>1270</v>
      </c>
      <c r="W16" s="266" t="s">
        <v>1270</v>
      </c>
      <c r="X16" s="1200">
        <v>60</v>
      </c>
      <c r="Y16" s="266" t="s">
        <v>1270</v>
      </c>
      <c r="Z16" s="266" t="s">
        <v>1271</v>
      </c>
      <c r="AA16" s="1201">
        <v>40</v>
      </c>
      <c r="AB16" s="1124"/>
    </row>
    <row r="17" spans="1:30">
      <c r="A17" s="1124"/>
      <c r="B17" s="1376"/>
      <c r="C17" s="1397" t="s">
        <v>155</v>
      </c>
      <c r="D17" s="266"/>
      <c r="E17" s="266"/>
      <c r="F17" s="266"/>
      <c r="G17" s="266"/>
      <c r="H17" s="266"/>
      <c r="I17" s="266"/>
      <c r="J17" s="266"/>
      <c r="K17" s="266"/>
      <c r="L17" s="266"/>
      <c r="M17" s="266"/>
      <c r="N17" s="1198">
        <v>60</v>
      </c>
      <c r="O17" s="1199">
        <v>60</v>
      </c>
      <c r="P17" s="266" t="s">
        <v>1270</v>
      </c>
      <c r="Q17" s="266" t="s">
        <v>1270</v>
      </c>
      <c r="R17" s="266" t="s">
        <v>1270</v>
      </c>
      <c r="S17" s="266" t="s">
        <v>1270</v>
      </c>
      <c r="T17" s="266"/>
      <c r="U17" s="266" t="s">
        <v>1270</v>
      </c>
      <c r="V17" s="266" t="s">
        <v>1270</v>
      </c>
      <c r="W17" s="266" t="s">
        <v>1270</v>
      </c>
      <c r="X17" s="1200">
        <v>60</v>
      </c>
      <c r="Y17" s="266" t="s">
        <v>1270</v>
      </c>
      <c r="Z17" s="266" t="s">
        <v>1271</v>
      </c>
      <c r="AA17" s="1201">
        <v>40</v>
      </c>
      <c r="AB17" s="1124"/>
    </row>
    <row r="18" spans="1:30">
      <c r="A18" s="1124"/>
      <c r="B18" s="1375" t="s">
        <v>147</v>
      </c>
      <c r="C18" s="1396" t="s">
        <v>434</v>
      </c>
      <c r="D18" s="266"/>
      <c r="E18" s="266"/>
      <c r="F18" s="2430"/>
      <c r="G18" s="2430"/>
      <c r="H18" s="2430"/>
      <c r="I18" s="2430"/>
      <c r="J18" s="2430"/>
      <c r="K18" s="2430"/>
      <c r="L18" s="2430"/>
      <c r="M18" s="2430"/>
      <c r="N18" s="1198">
        <v>60</v>
      </c>
      <c r="O18" s="1199">
        <v>60</v>
      </c>
      <c r="P18" s="266" t="s">
        <v>1270</v>
      </c>
      <c r="Q18" s="266" t="s">
        <v>1270</v>
      </c>
      <c r="R18" s="266" t="s">
        <v>1270</v>
      </c>
      <c r="S18" s="266" t="s">
        <v>1270</v>
      </c>
      <c r="T18" s="266"/>
      <c r="U18" s="266" t="s">
        <v>1270</v>
      </c>
      <c r="V18" s="266" t="s">
        <v>1270</v>
      </c>
      <c r="W18" s="266" t="s">
        <v>1270</v>
      </c>
      <c r="X18" s="1200">
        <v>60</v>
      </c>
      <c r="Y18" s="266" t="s">
        <v>1270</v>
      </c>
      <c r="Z18" s="266" t="s">
        <v>1271</v>
      </c>
      <c r="AA18" s="1201">
        <v>40</v>
      </c>
      <c r="AB18" s="1124"/>
    </row>
    <row r="19" spans="1:30">
      <c r="A19" s="1124"/>
      <c r="B19" s="1376"/>
      <c r="C19" s="1396" t="s">
        <v>435</v>
      </c>
      <c r="D19" s="266">
        <v>199.1</v>
      </c>
      <c r="E19" s="266"/>
      <c r="F19" s="2430"/>
      <c r="G19" s="2430"/>
      <c r="H19" s="2430"/>
      <c r="I19" s="2430"/>
      <c r="J19" s="2430"/>
      <c r="K19" s="2430"/>
      <c r="L19" s="2430"/>
      <c r="M19" s="2430"/>
      <c r="N19" s="1198">
        <v>60</v>
      </c>
      <c r="O19" s="1199">
        <v>60</v>
      </c>
      <c r="P19" s="266" t="s">
        <v>1270</v>
      </c>
      <c r="Q19" s="266" t="s">
        <v>1270</v>
      </c>
      <c r="R19" s="266" t="s">
        <v>1270</v>
      </c>
      <c r="S19" s="266" t="s">
        <v>1270</v>
      </c>
      <c r="T19" s="266"/>
      <c r="U19" s="266" t="s">
        <v>1270</v>
      </c>
      <c r="V19" s="266" t="s">
        <v>1270</v>
      </c>
      <c r="W19" s="266" t="s">
        <v>1270</v>
      </c>
      <c r="X19" s="1200">
        <v>60</v>
      </c>
      <c r="Y19" s="266" t="s">
        <v>1270</v>
      </c>
      <c r="Z19" s="266" t="s">
        <v>1271</v>
      </c>
      <c r="AA19" s="1201">
        <v>40</v>
      </c>
      <c r="AB19" s="1124"/>
    </row>
    <row r="20" spans="1:30">
      <c r="A20" s="1124"/>
      <c r="B20" s="1379"/>
      <c r="C20" s="1398" t="s">
        <v>436</v>
      </c>
      <c r="D20" s="266">
        <v>69.3</v>
      </c>
      <c r="E20" s="266">
        <v>63</v>
      </c>
      <c r="F20" s="2430"/>
      <c r="G20" s="2430"/>
      <c r="H20" s="2430"/>
      <c r="I20" s="2430"/>
      <c r="J20" s="2430"/>
      <c r="K20" s="2430"/>
      <c r="L20" s="2430"/>
      <c r="M20" s="2430"/>
      <c r="N20" s="1198">
        <v>60</v>
      </c>
      <c r="O20" s="1199">
        <v>60</v>
      </c>
      <c r="P20" s="266" t="s">
        <v>1270</v>
      </c>
      <c r="Q20" s="266" t="s">
        <v>1270</v>
      </c>
      <c r="R20" s="266" t="s">
        <v>1270</v>
      </c>
      <c r="S20" s="266" t="s">
        <v>1270</v>
      </c>
      <c r="T20" s="266"/>
      <c r="U20" s="266" t="s">
        <v>1270</v>
      </c>
      <c r="V20" s="266" t="s">
        <v>1270</v>
      </c>
      <c r="W20" s="266" t="s">
        <v>1270</v>
      </c>
      <c r="X20" s="1200">
        <v>60</v>
      </c>
      <c r="Y20" s="266" t="s">
        <v>1270</v>
      </c>
      <c r="Z20" s="266" t="s">
        <v>1271</v>
      </c>
      <c r="AA20" s="1201">
        <v>40</v>
      </c>
      <c r="AB20" s="1124"/>
    </row>
    <row r="21" spans="1:30" ht="24" customHeight="1">
      <c r="A21" s="1124"/>
      <c r="B21" s="2810" t="s">
        <v>66</v>
      </c>
      <c r="C21" s="2811"/>
      <c r="D21" s="2812" t="s">
        <v>705</v>
      </c>
      <c r="E21" s="2812"/>
      <c r="F21" s="2812"/>
      <c r="G21" s="2812"/>
      <c r="H21" s="2812"/>
      <c r="I21" s="2812"/>
      <c r="J21" s="2812"/>
      <c r="K21" s="2812"/>
      <c r="L21" s="2812"/>
      <c r="M21" s="2812"/>
      <c r="N21" s="2812"/>
      <c r="O21" s="2812"/>
      <c r="P21" s="2827" t="s">
        <v>67</v>
      </c>
      <c r="Q21" s="2827"/>
      <c r="R21" s="2827"/>
      <c r="S21" s="2827"/>
      <c r="T21" s="2827"/>
      <c r="U21" s="2827"/>
      <c r="V21" s="2827"/>
      <c r="W21" s="2827"/>
      <c r="X21" s="2827"/>
      <c r="Y21" s="2827"/>
      <c r="Z21" s="2827"/>
      <c r="AA21" s="2828"/>
      <c r="AB21" s="1124"/>
    </row>
    <row r="22" spans="1:30">
      <c r="A22" s="1124"/>
      <c r="B22" s="3462"/>
      <c r="C22" s="3463"/>
      <c r="D22" s="2576" t="s">
        <v>119</v>
      </c>
      <c r="E22" s="2576"/>
      <c r="F22" s="2576"/>
      <c r="G22" s="2576"/>
      <c r="H22" s="2576"/>
      <c r="I22" s="2576"/>
      <c r="J22" s="2576"/>
      <c r="K22" s="2576"/>
      <c r="L22" s="2576"/>
      <c r="M22" s="2576"/>
      <c r="N22" s="2576"/>
      <c r="O22" s="2576"/>
      <c r="P22" s="2721" t="s">
        <v>68</v>
      </c>
      <c r="Q22" s="2721"/>
      <c r="R22" s="2721"/>
      <c r="S22" s="2721"/>
      <c r="T22" s="2721"/>
      <c r="U22" s="2721"/>
      <c r="V22" s="2721"/>
      <c r="W22" s="2721"/>
      <c r="X22" s="2721"/>
      <c r="Y22" s="2721" t="s">
        <v>69</v>
      </c>
      <c r="Z22" s="2721"/>
      <c r="AA22" s="2722"/>
      <c r="AB22" s="1124"/>
      <c r="AD22" s="215" t="s">
        <v>1</v>
      </c>
    </row>
    <row r="23" spans="1:30" ht="15" customHeight="1">
      <c r="A23" s="1124"/>
      <c r="B23" s="3462"/>
      <c r="C23" s="3463"/>
      <c r="D23" s="3458" t="s">
        <v>150</v>
      </c>
      <c r="E23" s="3458"/>
      <c r="F23" s="3458" t="s">
        <v>151</v>
      </c>
      <c r="G23" s="3458"/>
      <c r="H23" s="3458"/>
      <c r="I23" s="3458"/>
      <c r="J23" s="3458"/>
      <c r="K23" s="3458"/>
      <c r="L23" s="3458"/>
      <c r="M23" s="3458"/>
      <c r="N23" s="2616" t="s">
        <v>73</v>
      </c>
      <c r="O23" s="2633" t="s">
        <v>73</v>
      </c>
      <c r="P23" s="2341" t="s">
        <v>70</v>
      </c>
      <c r="Q23" s="2357" t="s">
        <v>108</v>
      </c>
      <c r="R23" s="2357"/>
      <c r="S23" s="2357"/>
      <c r="T23" s="2357"/>
      <c r="U23" s="2739" t="s">
        <v>72</v>
      </c>
      <c r="V23" s="2739"/>
      <c r="W23" s="2739"/>
      <c r="X23" s="2506" t="s">
        <v>73</v>
      </c>
      <c r="Y23" s="2341" t="s">
        <v>70</v>
      </c>
      <c r="Z23" s="2342" t="s">
        <v>74</v>
      </c>
      <c r="AA23" s="2491" t="s">
        <v>73</v>
      </c>
      <c r="AB23" s="1124"/>
    </row>
    <row r="24" spans="1:30" ht="15" customHeight="1">
      <c r="A24" s="1124"/>
      <c r="B24" s="3462"/>
      <c r="C24" s="3463"/>
      <c r="D24" s="3458"/>
      <c r="E24" s="3458"/>
      <c r="F24" s="3458"/>
      <c r="G24" s="3458"/>
      <c r="H24" s="3458"/>
      <c r="I24" s="3458"/>
      <c r="J24" s="3458"/>
      <c r="K24" s="3458"/>
      <c r="L24" s="3458"/>
      <c r="M24" s="3458"/>
      <c r="N24" s="2616"/>
      <c r="O24" s="2633"/>
      <c r="P24" s="2341"/>
      <c r="Q24" s="2419" t="s">
        <v>75</v>
      </c>
      <c r="R24" s="2419"/>
      <c r="S24" s="2419"/>
      <c r="T24" s="2419"/>
      <c r="U24" s="2968" t="s">
        <v>364</v>
      </c>
      <c r="V24" s="2968" t="s">
        <v>77</v>
      </c>
      <c r="W24" s="2968" t="s">
        <v>78</v>
      </c>
      <c r="X24" s="2506"/>
      <c r="Y24" s="2341"/>
      <c r="Z24" s="2342"/>
      <c r="AA24" s="2491"/>
      <c r="AB24" s="1124"/>
    </row>
    <row r="25" spans="1:30" ht="25.5" customHeight="1">
      <c r="A25" s="1124"/>
      <c r="B25" s="3462"/>
      <c r="C25" s="3463"/>
      <c r="D25" s="3458"/>
      <c r="E25" s="3458"/>
      <c r="F25" s="3461" t="s">
        <v>430</v>
      </c>
      <c r="G25" s="3461"/>
      <c r="H25" s="3461" t="s">
        <v>431</v>
      </c>
      <c r="I25" s="3461"/>
      <c r="J25" s="3461" t="s">
        <v>432</v>
      </c>
      <c r="K25" s="3461"/>
      <c r="L25" s="3461" t="s">
        <v>433</v>
      </c>
      <c r="M25" s="3461"/>
      <c r="N25" s="2616"/>
      <c r="O25" s="2633"/>
      <c r="P25" s="2341"/>
      <c r="Q25" s="2419"/>
      <c r="R25" s="2419"/>
      <c r="S25" s="2419"/>
      <c r="T25" s="2419"/>
      <c r="U25" s="2968"/>
      <c r="V25" s="2968"/>
      <c r="W25" s="2968"/>
      <c r="X25" s="2506"/>
      <c r="Y25" s="2341"/>
      <c r="Z25" s="2342"/>
      <c r="AA25" s="2491"/>
      <c r="AB25" s="1124"/>
    </row>
    <row r="26" spans="1:30" ht="25.5" customHeight="1">
      <c r="A26" s="1124"/>
      <c r="B26" s="3462"/>
      <c r="C26" s="3463"/>
      <c r="D26" s="3464" t="s">
        <v>143</v>
      </c>
      <c r="E26" s="3464" t="s">
        <v>144</v>
      </c>
      <c r="F26" s="3461"/>
      <c r="G26" s="3461"/>
      <c r="H26" s="3461"/>
      <c r="I26" s="3461"/>
      <c r="J26" s="3461"/>
      <c r="K26" s="3461"/>
      <c r="L26" s="3461"/>
      <c r="M26" s="3461"/>
      <c r="N26" s="2616"/>
      <c r="O26" s="2633"/>
      <c r="P26" s="2341"/>
      <c r="Q26" s="2419"/>
      <c r="R26" s="2419"/>
      <c r="S26" s="2419"/>
      <c r="T26" s="2419"/>
      <c r="U26" s="2968"/>
      <c r="V26" s="2968"/>
      <c r="W26" s="2968"/>
      <c r="X26" s="2506"/>
      <c r="Y26" s="2341"/>
      <c r="Z26" s="2342"/>
      <c r="AA26" s="2491"/>
      <c r="AB26" s="1124"/>
    </row>
    <row r="27" spans="1:30">
      <c r="A27" s="1124"/>
      <c r="B27" s="3462"/>
      <c r="C27" s="3463"/>
      <c r="D27" s="3465"/>
      <c r="E27" s="3465"/>
      <c r="F27" s="3458" t="s">
        <v>143</v>
      </c>
      <c r="G27" s="3458" t="s">
        <v>144</v>
      </c>
      <c r="H27" s="3458" t="s">
        <v>143</v>
      </c>
      <c r="I27" s="3458" t="s">
        <v>144</v>
      </c>
      <c r="J27" s="3458" t="s">
        <v>143</v>
      </c>
      <c r="K27" s="3458" t="s">
        <v>144</v>
      </c>
      <c r="L27" s="3458" t="s">
        <v>143</v>
      </c>
      <c r="M27" s="3458" t="s">
        <v>144</v>
      </c>
      <c r="N27" s="2616"/>
      <c r="O27" s="2633"/>
      <c r="P27" s="2341"/>
      <c r="Q27" s="2419"/>
      <c r="R27" s="2419"/>
      <c r="S27" s="2419"/>
      <c r="T27" s="2419"/>
      <c r="U27" s="2968"/>
      <c r="V27" s="2968"/>
      <c r="W27" s="2968"/>
      <c r="X27" s="2506"/>
      <c r="Y27" s="2341"/>
      <c r="Z27" s="2342"/>
      <c r="AA27" s="2491"/>
      <c r="AB27" s="1124"/>
    </row>
    <row r="28" spans="1:30">
      <c r="A28" s="1124"/>
      <c r="B28" s="2751" t="s">
        <v>37</v>
      </c>
      <c r="C28" s="2752"/>
      <c r="D28" s="1949" t="s">
        <v>1183</v>
      </c>
      <c r="E28" s="1884" t="s">
        <v>1183</v>
      </c>
      <c r="F28" s="3458"/>
      <c r="G28" s="3458"/>
      <c r="H28" s="3458"/>
      <c r="I28" s="3458"/>
      <c r="J28" s="3458"/>
      <c r="K28" s="3458"/>
      <c r="L28" s="3458"/>
      <c r="M28" s="3458"/>
      <c r="N28" s="2616"/>
      <c r="O28" s="2633"/>
      <c r="P28" s="2341"/>
      <c r="Q28" s="2419"/>
      <c r="R28" s="2419"/>
      <c r="S28" s="2419"/>
      <c r="T28" s="2419"/>
      <c r="U28" s="2968"/>
      <c r="V28" s="2968"/>
      <c r="W28" s="2968"/>
      <c r="X28" s="2506"/>
      <c r="Y28" s="2341"/>
      <c r="Z28" s="2342"/>
      <c r="AA28" s="2491"/>
      <c r="AB28" s="1124"/>
    </row>
    <row r="29" spans="1:30" ht="11.25" customHeight="1">
      <c r="A29" s="1124"/>
      <c r="B29" s="3459" t="s">
        <v>208</v>
      </c>
      <c r="C29" s="3460"/>
      <c r="D29" s="1873" t="s">
        <v>1246</v>
      </c>
      <c r="E29" s="1885" t="s">
        <v>1246</v>
      </c>
      <c r="F29" s="3458"/>
      <c r="G29" s="3458"/>
      <c r="H29" s="3458"/>
      <c r="I29" s="3458"/>
      <c r="J29" s="3458"/>
      <c r="K29" s="3458"/>
      <c r="L29" s="3458"/>
      <c r="M29" s="3458"/>
      <c r="N29" s="2616"/>
      <c r="O29" s="2633"/>
      <c r="P29" s="2341"/>
      <c r="Q29" s="1381">
        <v>1</v>
      </c>
      <c r="R29" s="1381">
        <v>3</v>
      </c>
      <c r="S29" s="1381">
        <v>5</v>
      </c>
      <c r="T29" s="1381" t="s">
        <v>79</v>
      </c>
      <c r="U29" s="1036" t="s">
        <v>80</v>
      </c>
      <c r="V29" s="1036" t="s">
        <v>80</v>
      </c>
      <c r="W29" s="1036" t="s">
        <v>80</v>
      </c>
      <c r="X29" s="2506"/>
      <c r="Y29" s="2341"/>
      <c r="Z29" s="2342"/>
      <c r="AA29" s="2491"/>
      <c r="AB29" s="1124"/>
    </row>
    <row r="30" spans="1:30" ht="16.5" customHeight="1">
      <c r="A30" s="1124"/>
      <c r="B30" s="3459"/>
      <c r="C30" s="3460"/>
      <c r="D30" s="2619" t="s">
        <v>660</v>
      </c>
      <c r="E30" s="2619"/>
      <c r="F30" s="2619"/>
      <c r="G30" s="2619"/>
      <c r="H30" s="2619"/>
      <c r="I30" s="2619"/>
      <c r="J30" s="2619"/>
      <c r="K30" s="2619"/>
      <c r="L30" s="2619"/>
      <c r="M30" s="2619"/>
      <c r="N30" s="1037" t="s">
        <v>302</v>
      </c>
      <c r="O30" s="1037" t="s">
        <v>302</v>
      </c>
      <c r="P30" s="2619" t="s">
        <v>660</v>
      </c>
      <c r="Q30" s="2619"/>
      <c r="R30" s="2619"/>
      <c r="S30" s="2619"/>
      <c r="T30" s="2619"/>
      <c r="U30" s="2619"/>
      <c r="V30" s="2619"/>
      <c r="W30" s="2619"/>
      <c r="X30" s="1037" t="s">
        <v>302</v>
      </c>
      <c r="Y30" s="2430" t="s">
        <v>662</v>
      </c>
      <c r="Z30" s="2430"/>
      <c r="AA30" s="1052" t="s">
        <v>302</v>
      </c>
      <c r="AB30" s="1124"/>
    </row>
    <row r="31" spans="1:30">
      <c r="A31" s="1124"/>
      <c r="B31" s="2758" t="s">
        <v>686</v>
      </c>
      <c r="C31" s="2759"/>
      <c r="D31" s="2759" t="s">
        <v>152</v>
      </c>
      <c r="E31" s="2759"/>
      <c r="F31" s="2759"/>
      <c r="G31" s="2759"/>
      <c r="H31" s="2759"/>
      <c r="I31" s="2759"/>
      <c r="J31" s="2759"/>
      <c r="K31" s="2759"/>
      <c r="L31" s="2759"/>
      <c r="M31" s="2759"/>
      <c r="N31" s="2759"/>
      <c r="O31" s="2759"/>
      <c r="P31" s="2759"/>
      <c r="Q31" s="2759"/>
      <c r="R31" s="2759"/>
      <c r="S31" s="2759"/>
      <c r="T31" s="2759"/>
      <c r="U31" s="2759"/>
      <c r="V31" s="2759"/>
      <c r="W31" s="2759"/>
      <c r="X31" s="2759"/>
      <c r="Y31" s="2759"/>
      <c r="Z31" s="2759"/>
      <c r="AA31" s="2760"/>
      <c r="AB31" s="1124"/>
    </row>
    <row r="32" spans="1:30">
      <c r="A32" s="1124"/>
      <c r="B32" s="1376"/>
      <c r="C32" s="1399" t="s">
        <v>683</v>
      </c>
      <c r="D32" s="266"/>
      <c r="E32" s="266"/>
      <c r="F32" s="266"/>
      <c r="G32" s="266"/>
      <c r="H32" s="266"/>
      <c r="I32" s="266"/>
      <c r="J32" s="266"/>
      <c r="K32" s="266"/>
      <c r="L32" s="266"/>
      <c r="M32" s="266"/>
      <c r="N32" s="1198">
        <v>60</v>
      </c>
      <c r="O32" s="1199">
        <v>60</v>
      </c>
      <c r="P32" s="266" t="s">
        <v>1270</v>
      </c>
      <c r="Q32" s="266" t="s">
        <v>1270</v>
      </c>
      <c r="R32" s="266" t="s">
        <v>1270</v>
      </c>
      <c r="S32" s="266" t="s">
        <v>1270</v>
      </c>
      <c r="T32" s="266"/>
      <c r="U32" s="266" t="s">
        <v>1270</v>
      </c>
      <c r="V32" s="266" t="s">
        <v>1270</v>
      </c>
      <c r="W32" s="266" t="s">
        <v>1270</v>
      </c>
      <c r="X32" s="1200">
        <v>60</v>
      </c>
      <c r="Y32" s="266" t="s">
        <v>1270</v>
      </c>
      <c r="Z32" s="266" t="s">
        <v>1271</v>
      </c>
      <c r="AA32" s="1201">
        <v>40</v>
      </c>
      <c r="AB32" s="1124"/>
    </row>
    <row r="33" spans="1:28">
      <c r="A33" s="1400"/>
      <c r="B33" s="1376"/>
      <c r="C33" s="1399" t="s">
        <v>684</v>
      </c>
      <c r="D33" s="266"/>
      <c r="E33" s="266"/>
      <c r="F33" s="266"/>
      <c r="G33" s="266"/>
      <c r="H33" s="266"/>
      <c r="I33" s="266"/>
      <c r="J33" s="266"/>
      <c r="K33" s="266"/>
      <c r="L33" s="266"/>
      <c r="M33" s="266"/>
      <c r="N33" s="1198">
        <v>60</v>
      </c>
      <c r="O33" s="1199">
        <v>60</v>
      </c>
      <c r="P33" s="266" t="s">
        <v>1270</v>
      </c>
      <c r="Q33" s="266" t="s">
        <v>1270</v>
      </c>
      <c r="R33" s="266" t="s">
        <v>1270</v>
      </c>
      <c r="S33" s="266" t="s">
        <v>1270</v>
      </c>
      <c r="T33" s="266"/>
      <c r="U33" s="266" t="s">
        <v>1270</v>
      </c>
      <c r="V33" s="266" t="s">
        <v>1270</v>
      </c>
      <c r="W33" s="266" t="s">
        <v>1270</v>
      </c>
      <c r="X33" s="1200">
        <v>60</v>
      </c>
      <c r="Y33" s="266" t="s">
        <v>1270</v>
      </c>
      <c r="Z33" s="266" t="s">
        <v>1271</v>
      </c>
      <c r="AA33" s="1201">
        <v>40</v>
      </c>
      <c r="AB33" s="1124"/>
    </row>
    <row r="34" spans="1:28">
      <c r="A34" s="1124"/>
      <c r="B34" s="333"/>
      <c r="C34" s="1247"/>
      <c r="D34" s="1383"/>
      <c r="E34" s="1383"/>
      <c r="F34" s="1383"/>
      <c r="G34" s="1383"/>
      <c r="H34" s="1383"/>
      <c r="I34" s="1383"/>
      <c r="J34" s="1383"/>
      <c r="K34" s="1383"/>
      <c r="L34" s="1383"/>
      <c r="M34" s="1383"/>
      <c r="N34" s="1383"/>
      <c r="O34" s="1383"/>
      <c r="P34" s="1383"/>
      <c r="Q34" s="1383"/>
      <c r="R34" s="1383"/>
      <c r="S34" s="1383"/>
      <c r="T34" s="1383"/>
      <c r="U34" s="1383"/>
      <c r="V34" s="1383"/>
      <c r="W34" s="1383"/>
      <c r="X34" s="1383"/>
      <c r="Y34" s="1383"/>
      <c r="Z34" s="1383"/>
      <c r="AA34" s="1384"/>
      <c r="AB34" s="1124"/>
    </row>
    <row r="35" spans="1:28">
      <c r="A35" s="1124"/>
      <c r="B35" s="1385" t="s">
        <v>1139</v>
      </c>
      <c r="C35" s="2545"/>
      <c r="D35" s="2483"/>
      <c r="E35" s="2483"/>
      <c r="F35" s="2483"/>
      <c r="G35" s="2483"/>
      <c r="H35" s="2483"/>
      <c r="I35" s="2483"/>
      <c r="J35" s="2483"/>
      <c r="K35" s="2483"/>
      <c r="L35" s="2483"/>
      <c r="M35" s="2483"/>
      <c r="N35" s="2483"/>
      <c r="O35" s="2483"/>
      <c r="P35" s="2483"/>
      <c r="Q35" s="2483"/>
      <c r="R35" s="2483"/>
      <c r="S35" s="2483"/>
      <c r="T35" s="2483"/>
      <c r="U35" s="2483"/>
      <c r="V35" s="2483"/>
      <c r="W35" s="2483"/>
      <c r="X35" s="2483"/>
      <c r="Y35" s="2483"/>
      <c r="Z35" s="2483"/>
      <c r="AA35" s="2484"/>
      <c r="AB35" s="1124"/>
    </row>
    <row r="36" spans="1:28" ht="15" customHeight="1">
      <c r="A36" s="1124"/>
      <c r="B36" s="333"/>
      <c r="C36" s="2547"/>
      <c r="D36" s="2061"/>
      <c r="E36" s="2061"/>
      <c r="F36" s="2061"/>
      <c r="G36" s="2061"/>
      <c r="H36" s="2061"/>
      <c r="I36" s="2061"/>
      <c r="J36" s="2061"/>
      <c r="K36" s="2061"/>
      <c r="L36" s="2061"/>
      <c r="M36" s="2061"/>
      <c r="N36" s="2061"/>
      <c r="O36" s="2061"/>
      <c r="P36" s="2061"/>
      <c r="Q36" s="2061"/>
      <c r="R36" s="2061"/>
      <c r="S36" s="2061"/>
      <c r="T36" s="2061"/>
      <c r="U36" s="2061"/>
      <c r="V36" s="2061"/>
      <c r="W36" s="2061"/>
      <c r="X36" s="2061"/>
      <c r="Y36" s="2061"/>
      <c r="Z36" s="2061"/>
      <c r="AA36" s="2486"/>
      <c r="AB36" s="1124"/>
    </row>
    <row r="37" spans="1:28" ht="15" customHeight="1">
      <c r="A37" s="1124"/>
      <c r="B37" s="333"/>
      <c r="C37" s="2547"/>
      <c r="D37" s="2061"/>
      <c r="E37" s="2061"/>
      <c r="F37" s="2061"/>
      <c r="G37" s="2061"/>
      <c r="H37" s="2061"/>
      <c r="I37" s="2061"/>
      <c r="J37" s="2061"/>
      <c r="K37" s="2061"/>
      <c r="L37" s="2061"/>
      <c r="M37" s="2061"/>
      <c r="N37" s="2061"/>
      <c r="O37" s="2061"/>
      <c r="P37" s="2061"/>
      <c r="Q37" s="2061"/>
      <c r="R37" s="2061"/>
      <c r="S37" s="2061"/>
      <c r="T37" s="2061"/>
      <c r="U37" s="2061"/>
      <c r="V37" s="2061"/>
      <c r="W37" s="2061"/>
      <c r="X37" s="2061"/>
      <c r="Y37" s="2061"/>
      <c r="Z37" s="2061"/>
      <c r="AA37" s="2486"/>
      <c r="AB37" s="1124"/>
    </row>
    <row r="38" spans="1:28" ht="15" customHeight="1">
      <c r="A38" s="1124"/>
      <c r="B38" s="333"/>
      <c r="C38" s="2547"/>
      <c r="D38" s="2061"/>
      <c r="E38" s="2061"/>
      <c r="F38" s="2061"/>
      <c r="G38" s="2061"/>
      <c r="H38" s="2061"/>
      <c r="I38" s="2061"/>
      <c r="J38" s="2061"/>
      <c r="K38" s="2061"/>
      <c r="L38" s="2061"/>
      <c r="M38" s="2061"/>
      <c r="N38" s="2061"/>
      <c r="O38" s="2061"/>
      <c r="P38" s="2061"/>
      <c r="Q38" s="2061"/>
      <c r="R38" s="2061"/>
      <c r="S38" s="2061"/>
      <c r="T38" s="2061"/>
      <c r="U38" s="2061"/>
      <c r="V38" s="2061"/>
      <c r="W38" s="2061"/>
      <c r="X38" s="2061"/>
      <c r="Y38" s="2061"/>
      <c r="Z38" s="2061"/>
      <c r="AA38" s="2486"/>
      <c r="AB38" s="1124"/>
    </row>
    <row r="39" spans="1:28" ht="15" customHeight="1">
      <c r="A39" s="1124"/>
      <c r="B39" s="333"/>
      <c r="C39" s="2547"/>
      <c r="D39" s="2061"/>
      <c r="E39" s="2061"/>
      <c r="F39" s="2061"/>
      <c r="G39" s="2061"/>
      <c r="H39" s="2061"/>
      <c r="I39" s="2061"/>
      <c r="J39" s="2061"/>
      <c r="K39" s="2061"/>
      <c r="L39" s="2061"/>
      <c r="M39" s="2061"/>
      <c r="N39" s="2061"/>
      <c r="O39" s="2061"/>
      <c r="P39" s="2061"/>
      <c r="Q39" s="2061"/>
      <c r="R39" s="2061"/>
      <c r="S39" s="2061"/>
      <c r="T39" s="2061"/>
      <c r="U39" s="2061"/>
      <c r="V39" s="2061"/>
      <c r="W39" s="2061"/>
      <c r="X39" s="2061"/>
      <c r="Y39" s="2061"/>
      <c r="Z39" s="2061"/>
      <c r="AA39" s="2486"/>
      <c r="AB39" s="1124"/>
    </row>
    <row r="40" spans="1:28" ht="15" customHeight="1">
      <c r="A40" s="1124"/>
      <c r="B40" s="333"/>
      <c r="C40" s="2547"/>
      <c r="D40" s="2061"/>
      <c r="E40" s="2061"/>
      <c r="F40" s="2061"/>
      <c r="G40" s="2061"/>
      <c r="H40" s="2061"/>
      <c r="I40" s="2061"/>
      <c r="J40" s="2061"/>
      <c r="K40" s="2061"/>
      <c r="L40" s="2061"/>
      <c r="M40" s="2061"/>
      <c r="N40" s="2061"/>
      <c r="O40" s="2061"/>
      <c r="P40" s="2061"/>
      <c r="Q40" s="2061"/>
      <c r="R40" s="2061"/>
      <c r="S40" s="2061"/>
      <c r="T40" s="2061"/>
      <c r="U40" s="2061"/>
      <c r="V40" s="2061"/>
      <c r="W40" s="2061"/>
      <c r="X40" s="2061"/>
      <c r="Y40" s="2061"/>
      <c r="Z40" s="2061"/>
      <c r="AA40" s="2486"/>
      <c r="AB40" s="1124"/>
    </row>
    <row r="41" spans="1:28" ht="15" customHeight="1">
      <c r="A41" s="1124"/>
      <c r="B41" s="333"/>
      <c r="C41" s="2547"/>
      <c r="D41" s="2061"/>
      <c r="E41" s="2061"/>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486"/>
      <c r="AB41" s="1124"/>
    </row>
    <row r="42" spans="1:28" ht="15" customHeight="1">
      <c r="A42" s="1124"/>
      <c r="B42" s="333"/>
      <c r="C42" s="2547"/>
      <c r="D42" s="2061"/>
      <c r="E42" s="2061"/>
      <c r="F42" s="2061"/>
      <c r="G42" s="2061"/>
      <c r="H42" s="2061"/>
      <c r="I42" s="2061"/>
      <c r="J42" s="2061"/>
      <c r="K42" s="2061"/>
      <c r="L42" s="2061"/>
      <c r="M42" s="2061"/>
      <c r="N42" s="2061"/>
      <c r="O42" s="2061"/>
      <c r="P42" s="2061"/>
      <c r="Q42" s="2061"/>
      <c r="R42" s="2061"/>
      <c r="S42" s="2061"/>
      <c r="T42" s="2061"/>
      <c r="U42" s="2061"/>
      <c r="V42" s="2061"/>
      <c r="W42" s="2061"/>
      <c r="X42" s="2061"/>
      <c r="Y42" s="2061"/>
      <c r="Z42" s="2061"/>
      <c r="AA42" s="2486"/>
      <c r="AB42" s="1124"/>
    </row>
    <row r="43" spans="1:28" ht="15" customHeight="1">
      <c r="A43" s="1124"/>
      <c r="B43" s="333"/>
      <c r="C43" s="2549"/>
      <c r="D43" s="2488"/>
      <c r="E43" s="2488"/>
      <c r="F43" s="2488"/>
      <c r="G43" s="2488"/>
      <c r="H43" s="2488"/>
      <c r="I43" s="2488"/>
      <c r="J43" s="2488"/>
      <c r="K43" s="2488"/>
      <c r="L43" s="2488"/>
      <c r="M43" s="2488"/>
      <c r="N43" s="2488"/>
      <c r="O43" s="2488"/>
      <c r="P43" s="2488"/>
      <c r="Q43" s="2488"/>
      <c r="R43" s="2488"/>
      <c r="S43" s="2488"/>
      <c r="T43" s="2488"/>
      <c r="U43" s="2488"/>
      <c r="V43" s="2488"/>
      <c r="W43" s="2488"/>
      <c r="X43" s="2488"/>
      <c r="Y43" s="2488"/>
      <c r="Z43" s="2488"/>
      <c r="AA43" s="2489"/>
      <c r="AB43" s="1124"/>
    </row>
    <row r="44" spans="1:28" ht="23.25" customHeight="1" thickBot="1">
      <c r="A44" s="1124"/>
      <c r="B44" s="1386"/>
      <c r="C44" s="1401" t="s">
        <v>1</v>
      </c>
      <c r="D44" s="1387"/>
      <c r="E44" s="1387"/>
      <c r="F44" s="1387"/>
      <c r="G44" s="1387"/>
      <c r="H44" s="1387"/>
      <c r="I44" s="1387"/>
      <c r="J44" s="1387"/>
      <c r="K44" s="1387"/>
      <c r="L44" s="1387"/>
      <c r="M44" s="1387"/>
      <c r="N44" s="1387"/>
      <c r="O44" s="1387"/>
      <c r="P44" s="1387"/>
      <c r="Q44" s="1387"/>
      <c r="R44" s="1387"/>
      <c r="S44" s="1387"/>
      <c r="T44" s="1387"/>
      <c r="U44" s="1387"/>
      <c r="V44" s="1387"/>
      <c r="W44" s="1387"/>
      <c r="X44" s="1387"/>
      <c r="Y44" s="1387"/>
      <c r="Z44" s="1387"/>
      <c r="AA44" s="1388"/>
      <c r="AB44" s="1124"/>
    </row>
    <row r="45" spans="1:28" ht="31.5" customHeight="1">
      <c r="A45" s="1124"/>
      <c r="B45" s="1377"/>
      <c r="C45" s="1256"/>
      <c r="D45" s="1044"/>
      <c r="E45" s="1044"/>
      <c r="F45" s="1044"/>
      <c r="G45" s="1044"/>
      <c r="H45" s="1044"/>
      <c r="I45" s="1044"/>
      <c r="J45" s="1044"/>
      <c r="K45" s="1044"/>
      <c r="L45" s="1044"/>
      <c r="M45" s="1044"/>
      <c r="N45" s="1044"/>
      <c r="O45" s="1044"/>
      <c r="P45" s="1044"/>
      <c r="Q45" s="1044"/>
      <c r="R45" s="1044"/>
      <c r="S45" s="1044"/>
      <c r="T45" s="1044"/>
      <c r="U45" s="1044"/>
      <c r="V45" s="1044"/>
      <c r="W45" s="1044"/>
      <c r="X45" s="1044"/>
      <c r="Y45" s="1044"/>
      <c r="Z45" s="1264" t="s">
        <v>1249</v>
      </c>
      <c r="AA45" s="1378">
        <v>30</v>
      </c>
      <c r="AB45" s="1124"/>
    </row>
    <row r="46" spans="1:28" ht="5.25" customHeight="1">
      <c r="A46" s="756"/>
      <c r="B46" s="1075"/>
      <c r="C46" s="1247"/>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756"/>
    </row>
    <row r="47" spans="1:28" ht="13.5" customHeight="1" thickBot="1">
      <c r="A47" s="1124"/>
      <c r="B47" s="1123"/>
      <c r="C47" s="1123" t="str">
        <f>Page3!A4</f>
        <v>MOHOKARE LOCAL MUNICIPALITY</v>
      </c>
      <c r="D47" s="1123"/>
      <c r="E47" s="1123"/>
      <c r="F47" s="1123"/>
      <c r="G47" s="1124"/>
      <c r="H47" s="1124"/>
      <c r="I47" s="1124"/>
      <c r="J47" s="1124"/>
      <c r="K47" s="1124"/>
      <c r="L47" s="1124"/>
      <c r="M47" s="1124"/>
      <c r="N47" s="1124"/>
      <c r="O47" s="1124"/>
      <c r="P47" s="1124"/>
      <c r="Q47" s="1124"/>
      <c r="R47" s="1124"/>
      <c r="S47" s="1124"/>
      <c r="T47" s="1124"/>
      <c r="U47" s="1124"/>
      <c r="V47" s="1124"/>
      <c r="W47" s="1389" t="str">
        <f>Page3!F4</f>
        <v>WSDP 2012</v>
      </c>
      <c r="X47" s="1124"/>
      <c r="Y47" s="1124"/>
      <c r="Z47" s="1124"/>
      <c r="AA47" s="1124"/>
      <c r="AB47" s="1124"/>
    </row>
    <row r="48" spans="1:28" ht="15.75" thickBot="1">
      <c r="A48" s="1124"/>
      <c r="B48" s="3470" t="s">
        <v>334</v>
      </c>
      <c r="C48" s="3471"/>
      <c r="D48" s="3471"/>
      <c r="E48" s="3471"/>
      <c r="F48" s="3471"/>
      <c r="G48" s="3471"/>
      <c r="H48" s="3471"/>
      <c r="I48" s="3471"/>
      <c r="J48" s="3471"/>
      <c r="K48" s="3471"/>
      <c r="L48" s="3471"/>
      <c r="M48" s="3471"/>
      <c r="N48" s="3471"/>
      <c r="O48" s="3471"/>
      <c r="P48" s="3471"/>
      <c r="Q48" s="3471"/>
      <c r="R48" s="3471"/>
      <c r="S48" s="3471"/>
      <c r="T48" s="3471"/>
      <c r="U48" s="3471"/>
      <c r="V48" s="3471"/>
      <c r="W48" s="3471"/>
      <c r="X48" s="3471"/>
      <c r="Y48" s="3471"/>
      <c r="Z48" s="3471"/>
      <c r="AA48" s="3472"/>
      <c r="AB48" s="1124"/>
    </row>
    <row r="49" spans="1:28" ht="15">
      <c r="A49" s="1124"/>
      <c r="B49" s="2813" t="s">
        <v>66</v>
      </c>
      <c r="C49" s="2814"/>
      <c r="D49" s="2803" t="s">
        <v>705</v>
      </c>
      <c r="E49" s="2803"/>
      <c r="F49" s="2803"/>
      <c r="G49" s="2803"/>
      <c r="H49" s="2803"/>
      <c r="I49" s="2803"/>
      <c r="J49" s="2803"/>
      <c r="K49" s="2803"/>
      <c r="L49" s="2803"/>
      <c r="M49" s="2803"/>
      <c r="N49" s="2803"/>
      <c r="O49" s="2803"/>
      <c r="P49" s="2804" t="s">
        <v>67</v>
      </c>
      <c r="Q49" s="2804"/>
      <c r="R49" s="2804"/>
      <c r="S49" s="2804"/>
      <c r="T49" s="2804"/>
      <c r="U49" s="2804"/>
      <c r="V49" s="2804"/>
      <c r="W49" s="2804"/>
      <c r="X49" s="2804"/>
      <c r="Y49" s="2804"/>
      <c r="Z49" s="2804"/>
      <c r="AA49" s="2805"/>
      <c r="AB49" s="1124"/>
    </row>
    <row r="50" spans="1:28" ht="15" customHeight="1">
      <c r="A50" s="1124"/>
      <c r="B50" s="3462"/>
      <c r="C50" s="3463"/>
      <c r="D50" s="2576" t="s">
        <v>119</v>
      </c>
      <c r="E50" s="2576"/>
      <c r="F50" s="2576"/>
      <c r="G50" s="2576"/>
      <c r="H50" s="2576"/>
      <c r="I50" s="2576"/>
      <c r="J50" s="2576"/>
      <c r="K50" s="2576"/>
      <c r="L50" s="2576"/>
      <c r="M50" s="2576"/>
      <c r="N50" s="2576"/>
      <c r="O50" s="2576"/>
      <c r="P50" s="2772" t="s">
        <v>735</v>
      </c>
      <c r="Q50" s="2772"/>
      <c r="R50" s="2772"/>
      <c r="S50" s="2772"/>
      <c r="T50" s="2772"/>
      <c r="U50" s="2772"/>
      <c r="V50" s="2772"/>
      <c r="W50" s="2772"/>
      <c r="X50" s="2772"/>
      <c r="Y50" s="2721" t="s">
        <v>69</v>
      </c>
      <c r="Z50" s="2721"/>
      <c r="AA50" s="2722"/>
      <c r="AB50" s="1124"/>
    </row>
    <row r="51" spans="1:28" ht="15" customHeight="1">
      <c r="A51" s="1124"/>
      <c r="B51" s="3462"/>
      <c r="C51" s="3463"/>
      <c r="D51" s="3458" t="s">
        <v>150</v>
      </c>
      <c r="E51" s="3458"/>
      <c r="F51" s="3458" t="s">
        <v>151</v>
      </c>
      <c r="G51" s="3458"/>
      <c r="H51" s="3458"/>
      <c r="I51" s="3458"/>
      <c r="J51" s="3458"/>
      <c r="K51" s="3458"/>
      <c r="L51" s="3458"/>
      <c r="M51" s="3458"/>
      <c r="N51" s="2616" t="s">
        <v>73</v>
      </c>
      <c r="O51" s="2633" t="s">
        <v>73</v>
      </c>
      <c r="P51" s="2341" t="s">
        <v>70</v>
      </c>
      <c r="Q51" s="2357" t="s">
        <v>108</v>
      </c>
      <c r="R51" s="2357"/>
      <c r="S51" s="2357"/>
      <c r="T51" s="2357"/>
      <c r="U51" s="2739" t="s">
        <v>72</v>
      </c>
      <c r="V51" s="2739"/>
      <c r="W51" s="2739"/>
      <c r="X51" s="2506" t="s">
        <v>73</v>
      </c>
      <c r="Y51" s="2341" t="s">
        <v>70</v>
      </c>
      <c r="Z51" s="2342" t="s">
        <v>74</v>
      </c>
      <c r="AA51" s="2491" t="s">
        <v>73</v>
      </c>
      <c r="AB51" s="1124"/>
    </row>
    <row r="52" spans="1:28" ht="12.75" customHeight="1">
      <c r="A52" s="1124"/>
      <c r="B52" s="3462"/>
      <c r="C52" s="3463"/>
      <c r="D52" s="3458"/>
      <c r="E52" s="3458"/>
      <c r="F52" s="3458"/>
      <c r="G52" s="3458"/>
      <c r="H52" s="3458"/>
      <c r="I52" s="3458"/>
      <c r="J52" s="3458"/>
      <c r="K52" s="3458"/>
      <c r="L52" s="3458"/>
      <c r="M52" s="3458"/>
      <c r="N52" s="2616"/>
      <c r="O52" s="2633"/>
      <c r="P52" s="2341"/>
      <c r="Q52" s="2419" t="s">
        <v>75</v>
      </c>
      <c r="R52" s="2419"/>
      <c r="S52" s="2419"/>
      <c r="T52" s="2419"/>
      <c r="U52" s="2968" t="s">
        <v>364</v>
      </c>
      <c r="V52" s="2968" t="s">
        <v>77</v>
      </c>
      <c r="W52" s="2968" t="s">
        <v>78</v>
      </c>
      <c r="X52" s="2506"/>
      <c r="Y52" s="2341"/>
      <c r="Z52" s="2342"/>
      <c r="AA52" s="2491"/>
      <c r="AB52" s="1124"/>
    </row>
    <row r="53" spans="1:28" ht="25.5" customHeight="1">
      <c r="A53" s="1124"/>
      <c r="B53" s="3462"/>
      <c r="C53" s="3463"/>
      <c r="D53" s="3458"/>
      <c r="E53" s="3458"/>
      <c r="F53" s="3461" t="s">
        <v>1311</v>
      </c>
      <c r="G53" s="3461"/>
      <c r="H53" s="3461" t="s">
        <v>431</v>
      </c>
      <c r="I53" s="3461"/>
      <c r="J53" s="3461" t="s">
        <v>432</v>
      </c>
      <c r="K53" s="3461"/>
      <c r="L53" s="3461" t="s">
        <v>433</v>
      </c>
      <c r="M53" s="3461"/>
      <c r="N53" s="2616"/>
      <c r="O53" s="2633"/>
      <c r="P53" s="2341"/>
      <c r="Q53" s="2419"/>
      <c r="R53" s="2419"/>
      <c r="S53" s="2419"/>
      <c r="T53" s="2419"/>
      <c r="U53" s="2968"/>
      <c r="V53" s="2968"/>
      <c r="W53" s="2968"/>
      <c r="X53" s="2506"/>
      <c r="Y53" s="2341"/>
      <c r="Z53" s="2342"/>
      <c r="AA53" s="2491"/>
      <c r="AB53" s="1124"/>
    </row>
    <row r="54" spans="1:28" ht="25.5" customHeight="1">
      <c r="A54" s="1124"/>
      <c r="B54" s="3462"/>
      <c r="C54" s="3463"/>
      <c r="D54" s="3458" t="s">
        <v>143</v>
      </c>
      <c r="E54" s="3458" t="s">
        <v>144</v>
      </c>
      <c r="F54" s="3461"/>
      <c r="G54" s="3461"/>
      <c r="H54" s="3461"/>
      <c r="I54" s="3461"/>
      <c r="J54" s="3461"/>
      <c r="K54" s="3461"/>
      <c r="L54" s="3461"/>
      <c r="M54" s="3461"/>
      <c r="N54" s="2616"/>
      <c r="O54" s="2633"/>
      <c r="P54" s="2341"/>
      <c r="Q54" s="2419"/>
      <c r="R54" s="2419"/>
      <c r="S54" s="2419"/>
      <c r="T54" s="2419"/>
      <c r="U54" s="2968"/>
      <c r="V54" s="2968"/>
      <c r="W54" s="2968"/>
      <c r="X54" s="2506"/>
      <c r="Y54" s="2341"/>
      <c r="Z54" s="2342"/>
      <c r="AA54" s="2491"/>
      <c r="AB54" s="1124"/>
    </row>
    <row r="55" spans="1:28">
      <c r="A55" s="1124"/>
      <c r="B55" s="3462"/>
      <c r="C55" s="3463"/>
      <c r="D55" s="3458"/>
      <c r="E55" s="3458"/>
      <c r="F55" s="3458" t="s">
        <v>143</v>
      </c>
      <c r="G55" s="3458" t="s">
        <v>144</v>
      </c>
      <c r="H55" s="3458" t="s">
        <v>143</v>
      </c>
      <c r="I55" s="3458" t="s">
        <v>144</v>
      </c>
      <c r="J55" s="3458" t="s">
        <v>143</v>
      </c>
      <c r="K55" s="3458" t="s">
        <v>144</v>
      </c>
      <c r="L55" s="3458" t="s">
        <v>143</v>
      </c>
      <c r="M55" s="3458" t="s">
        <v>144</v>
      </c>
      <c r="N55" s="2616"/>
      <c r="O55" s="2633"/>
      <c r="P55" s="2341"/>
      <c r="Q55" s="2419"/>
      <c r="R55" s="2419"/>
      <c r="S55" s="2419"/>
      <c r="T55" s="2419"/>
      <c r="U55" s="2968"/>
      <c r="V55" s="2968"/>
      <c r="W55" s="2968"/>
      <c r="X55" s="2506"/>
      <c r="Y55" s="2341"/>
      <c r="Z55" s="2342"/>
      <c r="AA55" s="2491"/>
      <c r="AB55" s="1124"/>
    </row>
    <row r="56" spans="1:28" ht="15" customHeight="1">
      <c r="A56" s="1124"/>
      <c r="B56" s="2751" t="s">
        <v>37</v>
      </c>
      <c r="C56" s="2752"/>
      <c r="D56" s="1872" t="s">
        <v>1183</v>
      </c>
      <c r="E56" s="1872" t="s">
        <v>1183</v>
      </c>
      <c r="F56" s="3458"/>
      <c r="G56" s="3458"/>
      <c r="H56" s="3458"/>
      <c r="I56" s="3458"/>
      <c r="J56" s="3458"/>
      <c r="K56" s="3458"/>
      <c r="L56" s="3458"/>
      <c r="M56" s="3458"/>
      <c r="N56" s="2616"/>
      <c r="O56" s="2633"/>
      <c r="P56" s="2341"/>
      <c r="Q56" s="2419"/>
      <c r="R56" s="2419"/>
      <c r="S56" s="2419"/>
      <c r="T56" s="2419"/>
      <c r="U56" s="2968"/>
      <c r="V56" s="2968"/>
      <c r="W56" s="2968"/>
      <c r="X56" s="2506"/>
      <c r="Y56" s="2341"/>
      <c r="Z56" s="2342"/>
      <c r="AA56" s="2491"/>
      <c r="AB56" s="1124"/>
    </row>
    <row r="57" spans="1:28" ht="15" customHeight="1">
      <c r="A57" s="1124"/>
      <c r="B57" s="3459" t="s">
        <v>208</v>
      </c>
      <c r="C57" s="3460"/>
      <c r="D57" s="1873">
        <v>2011</v>
      </c>
      <c r="E57" s="1873">
        <v>2010</v>
      </c>
      <c r="F57" s="3458"/>
      <c r="G57" s="3458"/>
      <c r="H57" s="3458"/>
      <c r="I57" s="3458"/>
      <c r="J57" s="3458"/>
      <c r="K57" s="3458"/>
      <c r="L57" s="3458"/>
      <c r="M57" s="3458"/>
      <c r="N57" s="2616"/>
      <c r="O57" s="2633"/>
      <c r="P57" s="2341"/>
      <c r="Q57" s="1381">
        <v>1</v>
      </c>
      <c r="R57" s="1381">
        <v>3</v>
      </c>
      <c r="S57" s="1381">
        <v>5</v>
      </c>
      <c r="T57" s="1381" t="s">
        <v>79</v>
      </c>
      <c r="U57" s="1036" t="s">
        <v>80</v>
      </c>
      <c r="V57" s="1036" t="s">
        <v>80</v>
      </c>
      <c r="W57" s="1036" t="s">
        <v>80</v>
      </c>
      <c r="X57" s="2506"/>
      <c r="Y57" s="2341"/>
      <c r="Z57" s="2342"/>
      <c r="AA57" s="2491"/>
      <c r="AB57" s="1124"/>
    </row>
    <row r="58" spans="1:28">
      <c r="A58" s="1124"/>
      <c r="B58" s="3459"/>
      <c r="C58" s="3460"/>
      <c r="D58" s="2619" t="s">
        <v>660</v>
      </c>
      <c r="E58" s="2619"/>
      <c r="F58" s="2619"/>
      <c r="G58" s="2619"/>
      <c r="H58" s="2619"/>
      <c r="I58" s="2619"/>
      <c r="J58" s="2619"/>
      <c r="K58" s="2619"/>
      <c r="L58" s="2619"/>
      <c r="M58" s="2619"/>
      <c r="N58" s="1037" t="s">
        <v>302</v>
      </c>
      <c r="O58" s="1037" t="s">
        <v>302</v>
      </c>
      <c r="P58" s="2619" t="s">
        <v>660</v>
      </c>
      <c r="Q58" s="2619"/>
      <c r="R58" s="2619"/>
      <c r="S58" s="2619"/>
      <c r="T58" s="2619"/>
      <c r="U58" s="2619"/>
      <c r="V58" s="2619"/>
      <c r="W58" s="2619"/>
      <c r="X58" s="1037" t="s">
        <v>302</v>
      </c>
      <c r="Y58" s="2430" t="s">
        <v>662</v>
      </c>
      <c r="Z58" s="2430"/>
      <c r="AA58" s="1052" t="s">
        <v>302</v>
      </c>
      <c r="AB58" s="1124"/>
    </row>
    <row r="59" spans="1:28" ht="15" customHeight="1">
      <c r="A59" s="1124"/>
      <c r="B59" s="1402" t="s">
        <v>689</v>
      </c>
      <c r="C59" s="1403"/>
      <c r="D59" s="1404" t="s">
        <v>152</v>
      </c>
      <c r="E59" s="1404"/>
      <c r="F59" s="1404"/>
      <c r="G59" s="1404"/>
      <c r="H59" s="1404"/>
      <c r="I59" s="1404"/>
      <c r="J59" s="1404"/>
      <c r="K59" s="1404"/>
      <c r="L59" s="1404"/>
      <c r="M59" s="1404"/>
      <c r="N59" s="1404"/>
      <c r="O59" s="1404"/>
      <c r="P59" s="1404"/>
      <c r="Q59" s="1404"/>
      <c r="R59" s="1404"/>
      <c r="S59" s="1404"/>
      <c r="T59" s="1404"/>
      <c r="U59" s="1404"/>
      <c r="V59" s="1404"/>
      <c r="W59" s="1404"/>
      <c r="X59" s="1404"/>
      <c r="Y59" s="1404"/>
      <c r="Z59" s="1404"/>
      <c r="AA59" s="1405"/>
      <c r="AB59" s="1124"/>
    </row>
    <row r="60" spans="1:28">
      <c r="A60" s="1124"/>
      <c r="B60" s="1375"/>
      <c r="C60" s="1396" t="s">
        <v>687</v>
      </c>
      <c r="D60" s="266"/>
      <c r="E60" s="266"/>
      <c r="F60" s="266">
        <v>6.4</v>
      </c>
      <c r="G60" s="266">
        <v>5.9</v>
      </c>
      <c r="H60" s="266"/>
      <c r="I60" s="266"/>
      <c r="J60" s="266"/>
      <c r="K60" s="266"/>
      <c r="L60" s="266"/>
      <c r="M60" s="266"/>
      <c r="N60" s="1198">
        <v>60</v>
      </c>
      <c r="O60" s="1199">
        <v>60</v>
      </c>
      <c r="P60" s="266" t="s">
        <v>1270</v>
      </c>
      <c r="Q60" s="266" t="s">
        <v>1270</v>
      </c>
      <c r="R60" s="266" t="s">
        <v>1270</v>
      </c>
      <c r="S60" s="266" t="s">
        <v>1270</v>
      </c>
      <c r="T60" s="266"/>
      <c r="U60" s="266" t="s">
        <v>1270</v>
      </c>
      <c r="V60" s="266" t="s">
        <v>1270</v>
      </c>
      <c r="W60" s="266" t="s">
        <v>1270</v>
      </c>
      <c r="X60" s="1200">
        <v>60</v>
      </c>
      <c r="Y60" s="266" t="s">
        <v>1270</v>
      </c>
      <c r="Z60" s="266" t="s">
        <v>1271</v>
      </c>
      <c r="AA60" s="1201">
        <v>40</v>
      </c>
      <c r="AB60" s="1124"/>
    </row>
    <row r="61" spans="1:28">
      <c r="A61" s="1124"/>
      <c r="B61" s="1376"/>
      <c r="C61" s="1396" t="s">
        <v>688</v>
      </c>
      <c r="D61" s="266">
        <v>93.5</v>
      </c>
      <c r="E61" s="266">
        <v>85</v>
      </c>
      <c r="F61" s="266"/>
      <c r="G61" s="266"/>
      <c r="H61" s="266"/>
      <c r="I61" s="266"/>
      <c r="J61" s="266"/>
      <c r="K61" s="266"/>
      <c r="L61" s="266"/>
      <c r="M61" s="266"/>
      <c r="N61" s="1198">
        <v>60</v>
      </c>
      <c r="O61" s="1199">
        <v>60</v>
      </c>
      <c r="P61" s="266" t="s">
        <v>1270</v>
      </c>
      <c r="Q61" s="266" t="s">
        <v>1270</v>
      </c>
      <c r="R61" s="266" t="s">
        <v>1270</v>
      </c>
      <c r="S61" s="266" t="s">
        <v>1270</v>
      </c>
      <c r="T61" s="266"/>
      <c r="U61" s="266" t="s">
        <v>1270</v>
      </c>
      <c r="V61" s="266" t="s">
        <v>1270</v>
      </c>
      <c r="W61" s="266" t="s">
        <v>1270</v>
      </c>
      <c r="X61" s="1200">
        <v>60</v>
      </c>
      <c r="Y61" s="266" t="s">
        <v>1270</v>
      </c>
      <c r="Z61" s="266" t="s">
        <v>1271</v>
      </c>
      <c r="AA61" s="1201">
        <v>40</v>
      </c>
      <c r="AB61" s="1124"/>
    </row>
    <row r="62" spans="1:28">
      <c r="A62" s="1124"/>
      <c r="B62" s="3462"/>
      <c r="C62" s="3466"/>
      <c r="D62" s="2576" t="s">
        <v>119</v>
      </c>
      <c r="E62" s="2576"/>
      <c r="F62" s="2576"/>
      <c r="G62" s="2576"/>
      <c r="H62" s="2576"/>
      <c r="I62" s="2576"/>
      <c r="J62" s="2576"/>
      <c r="K62" s="2576"/>
      <c r="L62" s="2576"/>
      <c r="M62" s="2576"/>
      <c r="N62" s="2576"/>
      <c r="O62" s="2576"/>
      <c r="P62" s="2721" t="s">
        <v>68</v>
      </c>
      <c r="Q62" s="2721"/>
      <c r="R62" s="2721"/>
      <c r="S62" s="2721"/>
      <c r="T62" s="2721"/>
      <c r="U62" s="2721"/>
      <c r="V62" s="2721"/>
      <c r="W62" s="2721"/>
      <c r="X62" s="2721"/>
      <c r="Y62" s="2721" t="s">
        <v>69</v>
      </c>
      <c r="Z62" s="2721"/>
      <c r="AA62" s="2722"/>
      <c r="AB62" s="1124"/>
    </row>
    <row r="63" spans="1:28">
      <c r="A63" s="1124"/>
      <c r="B63" s="3462"/>
      <c r="C63" s="3463"/>
      <c r="D63" s="3458" t="s">
        <v>150</v>
      </c>
      <c r="E63" s="3458"/>
      <c r="F63" s="3458" t="s">
        <v>151</v>
      </c>
      <c r="G63" s="3458"/>
      <c r="H63" s="3458"/>
      <c r="I63" s="3458"/>
      <c r="J63" s="3458"/>
      <c r="K63" s="3458"/>
      <c r="L63" s="3458"/>
      <c r="M63" s="3458"/>
      <c r="N63" s="2616" t="s">
        <v>73</v>
      </c>
      <c r="O63" s="2633" t="s">
        <v>73</v>
      </c>
      <c r="P63" s="2341" t="s">
        <v>70</v>
      </c>
      <c r="Q63" s="2357" t="s">
        <v>108</v>
      </c>
      <c r="R63" s="2357"/>
      <c r="S63" s="2357"/>
      <c r="T63" s="2357"/>
      <c r="U63" s="2739" t="s">
        <v>72</v>
      </c>
      <c r="V63" s="2739"/>
      <c r="W63" s="2739"/>
      <c r="X63" s="2506" t="s">
        <v>73</v>
      </c>
      <c r="Y63" s="2341" t="s">
        <v>70</v>
      </c>
      <c r="Z63" s="2342" t="s">
        <v>74</v>
      </c>
      <c r="AA63" s="2491" t="s">
        <v>73</v>
      </c>
      <c r="AB63" s="1124"/>
    </row>
    <row r="64" spans="1:28">
      <c r="A64" s="1124"/>
      <c r="B64" s="3462"/>
      <c r="C64" s="3463"/>
      <c r="D64" s="3458"/>
      <c r="E64" s="3458"/>
      <c r="F64" s="3458"/>
      <c r="G64" s="3458"/>
      <c r="H64" s="3458"/>
      <c r="I64" s="3458"/>
      <c r="J64" s="3458"/>
      <c r="K64" s="3458"/>
      <c r="L64" s="3458"/>
      <c r="M64" s="3458"/>
      <c r="N64" s="2616"/>
      <c r="O64" s="2633"/>
      <c r="P64" s="2341"/>
      <c r="Q64" s="2419" t="s">
        <v>75</v>
      </c>
      <c r="R64" s="2419"/>
      <c r="S64" s="2419"/>
      <c r="T64" s="2419"/>
      <c r="U64" s="2968" t="s">
        <v>364</v>
      </c>
      <c r="V64" s="2968" t="s">
        <v>77</v>
      </c>
      <c r="W64" s="2968" t="s">
        <v>78</v>
      </c>
      <c r="X64" s="2506"/>
      <c r="Y64" s="2341"/>
      <c r="Z64" s="2342"/>
      <c r="AA64" s="2491"/>
      <c r="AB64" s="1124"/>
    </row>
    <row r="65" spans="1:31" ht="25.5" customHeight="1">
      <c r="A65" s="1124"/>
      <c r="B65" s="3462"/>
      <c r="C65" s="3463"/>
      <c r="D65" s="3458"/>
      <c r="E65" s="3458"/>
      <c r="F65" s="3461" t="s">
        <v>430</v>
      </c>
      <c r="G65" s="3461"/>
      <c r="H65" s="3461" t="s">
        <v>431</v>
      </c>
      <c r="I65" s="3461"/>
      <c r="J65" s="3461" t="s">
        <v>432</v>
      </c>
      <c r="K65" s="3461"/>
      <c r="L65" s="3461" t="s">
        <v>433</v>
      </c>
      <c r="M65" s="3461"/>
      <c r="N65" s="2616"/>
      <c r="O65" s="2633"/>
      <c r="P65" s="2341"/>
      <c r="Q65" s="2419"/>
      <c r="R65" s="2419"/>
      <c r="S65" s="2419"/>
      <c r="T65" s="2419"/>
      <c r="U65" s="2968"/>
      <c r="V65" s="2968"/>
      <c r="W65" s="2968"/>
      <c r="X65" s="2506"/>
      <c r="Y65" s="2341"/>
      <c r="Z65" s="2342"/>
      <c r="AA65" s="2491"/>
      <c r="AB65" s="1124"/>
    </row>
    <row r="66" spans="1:31" ht="25.5" customHeight="1">
      <c r="A66" s="1124"/>
      <c r="B66" s="3462"/>
      <c r="C66" s="3463"/>
      <c r="D66" s="3464" t="s">
        <v>143</v>
      </c>
      <c r="E66" s="3464" t="s">
        <v>144</v>
      </c>
      <c r="F66" s="3461"/>
      <c r="G66" s="3461"/>
      <c r="H66" s="3461"/>
      <c r="I66" s="3461"/>
      <c r="J66" s="3461"/>
      <c r="K66" s="3461"/>
      <c r="L66" s="3461"/>
      <c r="M66" s="3461"/>
      <c r="N66" s="2616"/>
      <c r="O66" s="2633"/>
      <c r="P66" s="2341"/>
      <c r="Q66" s="2419"/>
      <c r="R66" s="2419"/>
      <c r="S66" s="2419"/>
      <c r="T66" s="2419"/>
      <c r="U66" s="2968"/>
      <c r="V66" s="2968"/>
      <c r="W66" s="2968"/>
      <c r="X66" s="2506"/>
      <c r="Y66" s="2341"/>
      <c r="Z66" s="2342"/>
      <c r="AA66" s="2491"/>
      <c r="AB66" s="1124"/>
    </row>
    <row r="67" spans="1:31">
      <c r="A67" s="1124"/>
      <c r="B67" s="3462"/>
      <c r="C67" s="3463"/>
      <c r="D67" s="3465"/>
      <c r="E67" s="3465"/>
      <c r="F67" s="3458" t="s">
        <v>143</v>
      </c>
      <c r="G67" s="3458" t="s">
        <v>144</v>
      </c>
      <c r="H67" s="3458" t="s">
        <v>143</v>
      </c>
      <c r="I67" s="3458" t="s">
        <v>144</v>
      </c>
      <c r="J67" s="3458" t="s">
        <v>143</v>
      </c>
      <c r="K67" s="3458" t="s">
        <v>144</v>
      </c>
      <c r="L67" s="3458" t="s">
        <v>143</v>
      </c>
      <c r="M67" s="3458" t="s">
        <v>144</v>
      </c>
      <c r="N67" s="2616"/>
      <c r="O67" s="2633"/>
      <c r="P67" s="2341"/>
      <c r="Q67" s="2419"/>
      <c r="R67" s="2419"/>
      <c r="S67" s="2419"/>
      <c r="T67" s="2419"/>
      <c r="U67" s="2968"/>
      <c r="V67" s="2968"/>
      <c r="W67" s="2968"/>
      <c r="X67" s="2506"/>
      <c r="Y67" s="2341"/>
      <c r="Z67" s="2342"/>
      <c r="AA67" s="2491"/>
      <c r="AB67" s="1124"/>
    </row>
    <row r="68" spans="1:31">
      <c r="A68" s="1124"/>
      <c r="B68" s="2751" t="s">
        <v>37</v>
      </c>
      <c r="C68" s="2752"/>
      <c r="D68" s="1884" t="s">
        <v>1183</v>
      </c>
      <c r="E68" s="1884" t="s">
        <v>1183</v>
      </c>
      <c r="F68" s="3458"/>
      <c r="G68" s="3458"/>
      <c r="H68" s="3458"/>
      <c r="I68" s="3458"/>
      <c r="J68" s="3458"/>
      <c r="K68" s="3458"/>
      <c r="L68" s="3458"/>
      <c r="M68" s="3458"/>
      <c r="N68" s="2616"/>
      <c r="O68" s="2633"/>
      <c r="P68" s="2341"/>
      <c r="Q68" s="2419"/>
      <c r="R68" s="2419"/>
      <c r="S68" s="2419"/>
      <c r="T68" s="2419"/>
      <c r="U68" s="2968"/>
      <c r="V68" s="2968"/>
      <c r="W68" s="2968"/>
      <c r="X68" s="2506"/>
      <c r="Y68" s="2341"/>
      <c r="Z68" s="2342"/>
      <c r="AA68" s="2491"/>
      <c r="AB68" s="1124"/>
    </row>
    <row r="69" spans="1:31" ht="15" customHeight="1">
      <c r="A69" s="1124"/>
      <c r="B69" s="3467" t="s">
        <v>208</v>
      </c>
      <c r="C69" s="3468"/>
      <c r="D69" s="1885" t="s">
        <v>1246</v>
      </c>
      <c r="E69" s="1885" t="s">
        <v>1246</v>
      </c>
      <c r="F69" s="3458"/>
      <c r="G69" s="3458"/>
      <c r="H69" s="3458"/>
      <c r="I69" s="3458"/>
      <c r="J69" s="3458"/>
      <c r="K69" s="3458"/>
      <c r="L69" s="3458"/>
      <c r="M69" s="3458"/>
      <c r="N69" s="2616"/>
      <c r="O69" s="2633"/>
      <c r="P69" s="2341"/>
      <c r="Q69" s="1381">
        <v>1</v>
      </c>
      <c r="R69" s="1381">
        <v>3</v>
      </c>
      <c r="S69" s="1381">
        <v>5</v>
      </c>
      <c r="T69" s="1381" t="s">
        <v>79</v>
      </c>
      <c r="U69" s="1036" t="s">
        <v>80</v>
      </c>
      <c r="V69" s="1036" t="s">
        <v>80</v>
      </c>
      <c r="W69" s="1036" t="s">
        <v>80</v>
      </c>
      <c r="X69" s="2506"/>
      <c r="Y69" s="2341"/>
      <c r="Z69" s="2342"/>
      <c r="AA69" s="2491"/>
      <c r="AB69" s="1124"/>
    </row>
    <row r="70" spans="1:31">
      <c r="A70" s="1124"/>
      <c r="B70" s="2494"/>
      <c r="C70" s="3469"/>
      <c r="D70" s="2619" t="s">
        <v>660</v>
      </c>
      <c r="E70" s="2619"/>
      <c r="F70" s="2619"/>
      <c r="G70" s="2619"/>
      <c r="H70" s="2619"/>
      <c r="I70" s="2619"/>
      <c r="J70" s="2619"/>
      <c r="K70" s="2619"/>
      <c r="L70" s="2619"/>
      <c r="M70" s="2619"/>
      <c r="N70" s="1037" t="s">
        <v>302</v>
      </c>
      <c r="O70" s="1037" t="s">
        <v>302</v>
      </c>
      <c r="P70" s="2619" t="s">
        <v>660</v>
      </c>
      <c r="Q70" s="2619"/>
      <c r="R70" s="2619"/>
      <c r="S70" s="2619"/>
      <c r="T70" s="2619"/>
      <c r="U70" s="2619"/>
      <c r="V70" s="2619"/>
      <c r="W70" s="2619"/>
      <c r="X70" s="1037" t="s">
        <v>302</v>
      </c>
      <c r="Y70" s="2430" t="s">
        <v>662</v>
      </c>
      <c r="Z70" s="2430"/>
      <c r="AA70" s="1052" t="s">
        <v>302</v>
      </c>
      <c r="AB70" s="1406"/>
    </row>
    <row r="71" spans="1:31">
      <c r="A71" s="1124"/>
      <c r="B71" s="1407" t="s">
        <v>803</v>
      </c>
      <c r="C71" s="1408" t="s">
        <v>107</v>
      </c>
      <c r="D71" s="1409" t="s">
        <v>152</v>
      </c>
      <c r="E71" s="1410"/>
      <c r="F71" s="1410"/>
      <c r="G71" s="1410"/>
      <c r="H71" s="1410"/>
      <c r="I71" s="1410"/>
      <c r="J71" s="1410"/>
      <c r="K71" s="1410"/>
      <c r="L71" s="1410"/>
      <c r="M71" s="1410"/>
      <c r="N71" s="1410"/>
      <c r="O71" s="1410"/>
      <c r="P71" s="1410"/>
      <c r="Q71" s="1410"/>
      <c r="R71" s="1410"/>
      <c r="S71" s="1410"/>
      <c r="T71" s="1410"/>
      <c r="U71" s="1410"/>
      <c r="V71" s="1410"/>
      <c r="W71" s="1410"/>
      <c r="X71" s="1410"/>
      <c r="Y71" s="1410"/>
      <c r="Z71" s="1410"/>
      <c r="AA71" s="1411"/>
      <c r="AB71" s="214"/>
    </row>
    <row r="72" spans="1:31">
      <c r="A72" s="1124"/>
      <c r="B72" s="1375" t="s">
        <v>146</v>
      </c>
      <c r="C72" s="1396"/>
      <c r="D72" s="266"/>
      <c r="E72" s="266"/>
      <c r="F72" s="266"/>
      <c r="G72" s="266"/>
      <c r="H72" s="266"/>
      <c r="I72" s="266"/>
      <c r="J72" s="266"/>
      <c r="K72" s="266"/>
      <c r="L72" s="266"/>
      <c r="M72" s="266"/>
      <c r="N72" s="1198">
        <v>60</v>
      </c>
      <c r="O72" s="1199">
        <v>60</v>
      </c>
      <c r="P72" s="266" t="s">
        <v>1270</v>
      </c>
      <c r="Q72" s="266" t="s">
        <v>1270</v>
      </c>
      <c r="R72" s="266" t="s">
        <v>1270</v>
      </c>
      <c r="S72" s="266" t="s">
        <v>1270</v>
      </c>
      <c r="T72" s="266"/>
      <c r="U72" s="266" t="s">
        <v>1270</v>
      </c>
      <c r="V72" s="266" t="s">
        <v>1270</v>
      </c>
      <c r="W72" s="266" t="s">
        <v>1270</v>
      </c>
      <c r="X72" s="1200">
        <v>60</v>
      </c>
      <c r="Y72" s="266" t="s">
        <v>1270</v>
      </c>
      <c r="Z72" s="266" t="s">
        <v>1271</v>
      </c>
      <c r="AA72" s="1201">
        <v>40</v>
      </c>
      <c r="AB72" s="214"/>
    </row>
    <row r="73" spans="1:31">
      <c r="A73" s="1124"/>
      <c r="B73" s="1376" t="s">
        <v>147</v>
      </c>
      <c r="C73" s="1397"/>
      <c r="D73" s="266"/>
      <c r="E73" s="266"/>
      <c r="F73" s="266"/>
      <c r="G73" s="266"/>
      <c r="H73" s="266"/>
      <c r="I73" s="266"/>
      <c r="J73" s="266"/>
      <c r="K73" s="266"/>
      <c r="L73" s="266"/>
      <c r="M73" s="266"/>
      <c r="N73" s="1198">
        <v>60</v>
      </c>
      <c r="O73" s="1199">
        <v>60</v>
      </c>
      <c r="P73" s="266" t="s">
        <v>1270</v>
      </c>
      <c r="Q73" s="266" t="s">
        <v>1270</v>
      </c>
      <c r="R73" s="266" t="s">
        <v>1270</v>
      </c>
      <c r="S73" s="266" t="s">
        <v>1270</v>
      </c>
      <c r="T73" s="266"/>
      <c r="U73" s="266" t="s">
        <v>1270</v>
      </c>
      <c r="V73" s="266" t="s">
        <v>1270</v>
      </c>
      <c r="W73" s="266" t="s">
        <v>1270</v>
      </c>
      <c r="X73" s="1200">
        <v>60</v>
      </c>
      <c r="Y73" s="266" t="s">
        <v>1270</v>
      </c>
      <c r="Z73" s="266" t="s">
        <v>1271</v>
      </c>
      <c r="AA73" s="1201">
        <v>40</v>
      </c>
      <c r="AB73" s="214"/>
    </row>
    <row r="74" spans="1:31">
      <c r="A74" s="1124"/>
      <c r="B74" s="1379" t="s">
        <v>1</v>
      </c>
      <c r="C74" s="1398"/>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382"/>
      <c r="AB74" s="214"/>
      <c r="AE74" s="1077"/>
    </row>
    <row r="75" spans="1:31">
      <c r="A75" s="1124"/>
      <c r="B75" s="2725" t="s">
        <v>472</v>
      </c>
      <c r="C75" s="2726"/>
      <c r="D75" s="2726"/>
      <c r="E75" s="2726"/>
      <c r="F75" s="2726"/>
      <c r="G75" s="2726"/>
      <c r="H75" s="2726"/>
      <c r="I75" s="2726"/>
      <c r="J75" s="2726"/>
      <c r="K75" s="2726"/>
      <c r="L75" s="2726"/>
      <c r="M75" s="2726"/>
      <c r="N75" s="1218">
        <f>SUM(N15:N20,N32:N44,N72:N73,N13,N60:N61)/13/100</f>
        <v>0.6</v>
      </c>
      <c r="O75" s="1218">
        <f>SUM(O15:O20,O32:O44,O72:O73,O13,O60:O61)/13/100</f>
        <v>0.6</v>
      </c>
      <c r="P75" s="2727"/>
      <c r="Q75" s="2727"/>
      <c r="R75" s="2727"/>
      <c r="S75" s="2727"/>
      <c r="T75" s="2727"/>
      <c r="U75" s="2727"/>
      <c r="V75" s="2727"/>
      <c r="W75" s="2727"/>
      <c r="X75" s="1218">
        <f>SUM(X15:X20,X32:X33,X72:X73,X60:X61)/12/100</f>
        <v>0.6</v>
      </c>
      <c r="Y75" s="2727"/>
      <c r="Z75" s="2727"/>
      <c r="AA75" s="1219">
        <f>SUM(AA15:AA20,AA32:AA33,AA72:AA73,AA60:AA61)/12/100</f>
        <v>0.4</v>
      </c>
      <c r="AB75" s="214"/>
    </row>
    <row r="76" spans="1:31">
      <c r="A76" s="1124"/>
      <c r="B76" s="3453" t="s">
        <v>353</v>
      </c>
      <c r="C76" s="3451"/>
      <c r="D76" s="3451" t="s">
        <v>682</v>
      </c>
      <c r="E76" s="3451"/>
      <c r="F76" s="3451"/>
      <c r="G76" s="3451"/>
      <c r="H76" s="3451"/>
      <c r="I76" s="3451"/>
      <c r="J76" s="3451"/>
      <c r="K76" s="3451"/>
      <c r="L76" s="3451"/>
      <c r="M76" s="3452"/>
      <c r="N76" s="403"/>
      <c r="O76" s="404"/>
      <c r="P76" s="3449"/>
      <c r="Q76" s="3449"/>
      <c r="R76" s="3449"/>
      <c r="S76" s="3449"/>
      <c r="T76" s="3449"/>
      <c r="U76" s="3449"/>
      <c r="V76" s="3449"/>
      <c r="W76" s="3449"/>
      <c r="X76" s="3449"/>
      <c r="Y76" s="3449"/>
      <c r="Z76" s="3449"/>
      <c r="AA76" s="3450"/>
      <c r="AB76" s="214"/>
    </row>
    <row r="77" spans="1:31">
      <c r="A77" s="1124"/>
      <c r="B77" s="2758" t="s">
        <v>335</v>
      </c>
      <c r="C77" s="2759"/>
      <c r="D77" s="3457" t="s">
        <v>156</v>
      </c>
      <c r="E77" s="3457"/>
      <c r="F77" s="3457"/>
      <c r="G77" s="3457" t="s">
        <v>157</v>
      </c>
      <c r="H77" s="3457"/>
      <c r="I77" s="3457"/>
      <c r="J77" s="3457"/>
      <c r="K77" s="3457"/>
      <c r="L77" s="3457"/>
      <c r="M77" s="3457"/>
      <c r="N77" s="3447"/>
      <c r="O77" s="3447"/>
      <c r="P77" s="3447"/>
      <c r="Q77" s="3447"/>
      <c r="R77" s="3447"/>
      <c r="S77" s="3447"/>
      <c r="T77" s="3447"/>
      <c r="U77" s="3447"/>
      <c r="V77" s="3447"/>
      <c r="W77" s="3447"/>
      <c r="X77" s="3447"/>
      <c r="Y77" s="3447"/>
      <c r="Z77" s="3447"/>
      <c r="AA77" s="3448"/>
      <c r="AB77" s="214"/>
    </row>
    <row r="78" spans="1:31">
      <c r="A78" s="1124"/>
      <c r="B78" s="1412" t="s">
        <v>158</v>
      </c>
      <c r="C78" s="1413"/>
      <c r="D78" s="266"/>
      <c r="E78" s="266"/>
      <c r="F78" s="266"/>
      <c r="G78" s="266"/>
      <c r="H78" s="266"/>
      <c r="I78" s="266"/>
      <c r="J78" s="266"/>
      <c r="K78" s="266"/>
      <c r="L78" s="266"/>
      <c r="M78" s="266"/>
      <c r="N78" s="1198">
        <v>0</v>
      </c>
      <c r="O78" s="1199">
        <v>0</v>
      </c>
      <c r="P78" s="266" t="s">
        <v>1270</v>
      </c>
      <c r="Q78" s="266" t="s">
        <v>1270</v>
      </c>
      <c r="R78" s="266" t="s">
        <v>1270</v>
      </c>
      <c r="S78" s="266" t="s">
        <v>1270</v>
      </c>
      <c r="T78" s="266"/>
      <c r="U78" s="266" t="s">
        <v>1270</v>
      </c>
      <c r="V78" s="266" t="s">
        <v>1270</v>
      </c>
      <c r="W78" s="266" t="s">
        <v>1270</v>
      </c>
      <c r="X78" s="1200">
        <v>60</v>
      </c>
      <c r="Y78" s="266" t="s">
        <v>1270</v>
      </c>
      <c r="Z78" s="266" t="s">
        <v>1271</v>
      </c>
      <c r="AA78" s="1201">
        <v>40</v>
      </c>
      <c r="AB78" s="214"/>
    </row>
    <row r="79" spans="1:31">
      <c r="A79" s="1124"/>
      <c r="B79" s="1412" t="s">
        <v>159</v>
      </c>
      <c r="C79" s="1413"/>
      <c r="D79" s="266"/>
      <c r="E79" s="266"/>
      <c r="F79" s="266"/>
      <c r="G79" s="266"/>
      <c r="H79" s="266"/>
      <c r="I79" s="266"/>
      <c r="J79" s="266"/>
      <c r="K79" s="266"/>
      <c r="L79" s="266"/>
      <c r="M79" s="266"/>
      <c r="N79" s="1198">
        <v>0</v>
      </c>
      <c r="O79" s="1199">
        <v>0</v>
      </c>
      <c r="P79" s="266" t="s">
        <v>1270</v>
      </c>
      <c r="Q79" s="266" t="s">
        <v>1270</v>
      </c>
      <c r="R79" s="266" t="s">
        <v>1270</v>
      </c>
      <c r="S79" s="266" t="s">
        <v>1270</v>
      </c>
      <c r="T79" s="266"/>
      <c r="U79" s="266" t="s">
        <v>1270</v>
      </c>
      <c r="V79" s="266" t="s">
        <v>1270</v>
      </c>
      <c r="W79" s="266" t="s">
        <v>1270</v>
      </c>
      <c r="X79" s="1200">
        <v>60</v>
      </c>
      <c r="Y79" s="266" t="s">
        <v>1270</v>
      </c>
      <c r="Z79" s="266" t="s">
        <v>1271</v>
      </c>
      <c r="AA79" s="1201">
        <v>40</v>
      </c>
      <c r="AB79" s="214"/>
    </row>
    <row r="80" spans="1:31">
      <c r="A80" s="1124"/>
      <c r="B80" s="1414" t="s">
        <v>555</v>
      </c>
      <c r="C80" s="1413"/>
      <c r="D80" s="266"/>
      <c r="E80" s="266"/>
      <c r="F80" s="266"/>
      <c r="G80" s="266"/>
      <c r="H80" s="266"/>
      <c r="I80" s="266"/>
      <c r="J80" s="266"/>
      <c r="K80" s="266"/>
      <c r="L80" s="266"/>
      <c r="M80" s="266"/>
      <c r="N80" s="1198">
        <v>0</v>
      </c>
      <c r="O80" s="1199">
        <v>0</v>
      </c>
      <c r="P80" s="266" t="s">
        <v>1270</v>
      </c>
      <c r="Q80" s="266" t="s">
        <v>1270</v>
      </c>
      <c r="R80" s="266" t="s">
        <v>1270</v>
      </c>
      <c r="S80" s="266" t="s">
        <v>1270</v>
      </c>
      <c r="T80" s="266"/>
      <c r="U80" s="266" t="s">
        <v>1270</v>
      </c>
      <c r="V80" s="266" t="s">
        <v>1270</v>
      </c>
      <c r="W80" s="266" t="s">
        <v>1270</v>
      </c>
      <c r="X80" s="1200">
        <v>60</v>
      </c>
      <c r="Y80" s="266" t="s">
        <v>1270</v>
      </c>
      <c r="Z80" s="266" t="s">
        <v>1271</v>
      </c>
      <c r="AA80" s="1201">
        <v>40</v>
      </c>
      <c r="AB80" s="214"/>
    </row>
    <row r="81" spans="1:28">
      <c r="A81" s="1124"/>
      <c r="B81" s="1414" t="s">
        <v>556</v>
      </c>
      <c r="C81" s="1413"/>
      <c r="D81" s="266"/>
      <c r="E81" s="266"/>
      <c r="F81" s="266"/>
      <c r="G81" s="266"/>
      <c r="H81" s="266"/>
      <c r="I81" s="266"/>
      <c r="J81" s="266"/>
      <c r="K81" s="266"/>
      <c r="L81" s="266"/>
      <c r="M81" s="266"/>
      <c r="N81" s="1198">
        <v>0</v>
      </c>
      <c r="O81" s="1199">
        <v>0</v>
      </c>
      <c r="P81" s="266" t="s">
        <v>1270</v>
      </c>
      <c r="Q81" s="266" t="s">
        <v>1270</v>
      </c>
      <c r="R81" s="266" t="s">
        <v>1270</v>
      </c>
      <c r="S81" s="266" t="s">
        <v>1270</v>
      </c>
      <c r="T81" s="266"/>
      <c r="U81" s="266" t="s">
        <v>1270</v>
      </c>
      <c r="V81" s="266" t="s">
        <v>1270</v>
      </c>
      <c r="W81" s="266" t="s">
        <v>1270</v>
      </c>
      <c r="X81" s="1200">
        <v>60</v>
      </c>
      <c r="Y81" s="266" t="s">
        <v>1270</v>
      </c>
      <c r="Z81" s="266" t="s">
        <v>1271</v>
      </c>
      <c r="AA81" s="1201">
        <v>40</v>
      </c>
      <c r="AB81" s="214"/>
    </row>
    <row r="82" spans="1:28">
      <c r="A82" s="1124"/>
      <c r="B82" s="1414" t="s">
        <v>630</v>
      </c>
      <c r="C82" s="1413"/>
      <c r="D82" s="266"/>
      <c r="E82" s="266"/>
      <c r="F82" s="266"/>
      <c r="G82" s="266"/>
      <c r="H82" s="266"/>
      <c r="I82" s="266"/>
      <c r="J82" s="266"/>
      <c r="K82" s="266" t="s">
        <v>1</v>
      </c>
      <c r="L82" s="266"/>
      <c r="M82" s="266"/>
      <c r="N82" s="1198">
        <v>0</v>
      </c>
      <c r="O82" s="1199">
        <v>0</v>
      </c>
      <c r="P82" s="266" t="s">
        <v>1270</v>
      </c>
      <c r="Q82" s="266" t="s">
        <v>1270</v>
      </c>
      <c r="R82" s="266" t="s">
        <v>1270</v>
      </c>
      <c r="S82" s="266" t="s">
        <v>1270</v>
      </c>
      <c r="T82" s="266"/>
      <c r="U82" s="266" t="s">
        <v>1270</v>
      </c>
      <c r="V82" s="266" t="s">
        <v>1270</v>
      </c>
      <c r="W82" s="266" t="s">
        <v>1270</v>
      </c>
      <c r="X82" s="1200">
        <v>60</v>
      </c>
      <c r="Y82" s="266" t="s">
        <v>1270</v>
      </c>
      <c r="Z82" s="266" t="s">
        <v>1271</v>
      </c>
      <c r="AA82" s="1201">
        <v>40</v>
      </c>
      <c r="AB82" s="214"/>
    </row>
    <row r="83" spans="1:28">
      <c r="A83" s="1124"/>
      <c r="B83" s="1414" t="s">
        <v>631</v>
      </c>
      <c r="C83" s="1413"/>
      <c r="D83" s="266"/>
      <c r="E83" s="266"/>
      <c r="F83" s="266"/>
      <c r="G83" s="266"/>
      <c r="H83" s="266"/>
      <c r="I83" s="266"/>
      <c r="J83" s="266"/>
      <c r="K83" s="266"/>
      <c r="L83" s="266"/>
      <c r="M83" s="266"/>
      <c r="N83" s="1198">
        <v>0</v>
      </c>
      <c r="O83" s="1199">
        <v>0</v>
      </c>
      <c r="P83" s="266" t="s">
        <v>1270</v>
      </c>
      <c r="Q83" s="266" t="s">
        <v>1270</v>
      </c>
      <c r="R83" s="266" t="s">
        <v>1270</v>
      </c>
      <c r="S83" s="266" t="s">
        <v>1270</v>
      </c>
      <c r="T83" s="266"/>
      <c r="U83" s="266" t="s">
        <v>1270</v>
      </c>
      <c r="V83" s="266" t="s">
        <v>1270</v>
      </c>
      <c r="W83" s="266" t="s">
        <v>1270</v>
      </c>
      <c r="X83" s="1200">
        <v>60</v>
      </c>
      <c r="Y83" s="266" t="s">
        <v>1270</v>
      </c>
      <c r="Z83" s="266" t="s">
        <v>1271</v>
      </c>
      <c r="AA83" s="1201">
        <v>40</v>
      </c>
      <c r="AB83" s="214"/>
    </row>
    <row r="84" spans="1:28">
      <c r="A84" s="1124"/>
      <c r="B84" s="1412" t="s">
        <v>437</v>
      </c>
      <c r="C84" s="1413"/>
      <c r="D84" s="266"/>
      <c r="E84" s="266"/>
      <c r="F84" s="266"/>
      <c r="G84" s="266"/>
      <c r="H84" s="266"/>
      <c r="I84" s="266"/>
      <c r="J84" s="266"/>
      <c r="K84" s="266"/>
      <c r="L84" s="266"/>
      <c r="M84" s="266"/>
      <c r="N84" s="1198">
        <v>0</v>
      </c>
      <c r="O84" s="1199">
        <v>0</v>
      </c>
      <c r="P84" s="266" t="s">
        <v>1270</v>
      </c>
      <c r="Q84" s="266" t="s">
        <v>1270</v>
      </c>
      <c r="R84" s="266" t="s">
        <v>1270</v>
      </c>
      <c r="S84" s="266" t="s">
        <v>1270</v>
      </c>
      <c r="T84" s="266"/>
      <c r="U84" s="266" t="s">
        <v>1270</v>
      </c>
      <c r="V84" s="266" t="s">
        <v>1270</v>
      </c>
      <c r="W84" s="266" t="s">
        <v>1270</v>
      </c>
      <c r="X84" s="1200">
        <v>60</v>
      </c>
      <c r="Y84" s="266" t="s">
        <v>1270</v>
      </c>
      <c r="Z84" s="266" t="s">
        <v>1271</v>
      </c>
      <c r="AA84" s="1201">
        <v>40</v>
      </c>
      <c r="AB84" s="214"/>
    </row>
    <row r="85" spans="1:28">
      <c r="A85" s="1124"/>
      <c r="B85" s="3454" t="s">
        <v>473</v>
      </c>
      <c r="C85" s="3455"/>
      <c r="D85" s="3455"/>
      <c r="E85" s="3455"/>
      <c r="F85" s="3455"/>
      <c r="G85" s="3455"/>
      <c r="H85" s="3455"/>
      <c r="I85" s="3455"/>
      <c r="J85" s="3455"/>
      <c r="K85" s="3455"/>
      <c r="L85" s="3455"/>
      <c r="M85" s="3456"/>
      <c r="N85" s="1218">
        <f>SUM(N78:N84,N76)/8/100</f>
        <v>0</v>
      </c>
      <c r="O85" s="1218">
        <f>SUM(O78:O84,O76)/8/100</f>
        <v>0</v>
      </c>
      <c r="P85" s="2727"/>
      <c r="Q85" s="2727"/>
      <c r="R85" s="2727"/>
      <c r="S85" s="2727"/>
      <c r="T85" s="2727"/>
      <c r="U85" s="2727"/>
      <c r="V85" s="2727"/>
      <c r="W85" s="2727"/>
      <c r="X85" s="1218">
        <f>SUM(X78:X84)/7/100</f>
        <v>0.6</v>
      </c>
      <c r="Y85" s="2727"/>
      <c r="Z85" s="2727"/>
      <c r="AA85" s="1219">
        <f>SUM(AA78:AA84)/7/100</f>
        <v>0.4</v>
      </c>
      <c r="AB85" s="214"/>
    </row>
    <row r="86" spans="1:28">
      <c r="A86" s="1124"/>
      <c r="B86" s="1385" t="s">
        <v>1139</v>
      </c>
      <c r="C86" s="2488"/>
      <c r="D86" s="2488"/>
      <c r="E86" s="2488"/>
      <c r="F86" s="2488"/>
      <c r="G86" s="2488"/>
      <c r="H86" s="2488"/>
      <c r="I86" s="2488"/>
      <c r="J86" s="2488"/>
      <c r="K86" s="2488"/>
      <c r="L86" s="2488"/>
      <c r="M86" s="2488"/>
      <c r="N86" s="2488"/>
      <c r="O86" s="2488"/>
      <c r="P86" s="2488"/>
      <c r="Q86" s="2488"/>
      <c r="R86" s="2488"/>
      <c r="S86" s="2488"/>
      <c r="T86" s="2488"/>
      <c r="U86" s="2488"/>
      <c r="V86" s="2488"/>
      <c r="W86" s="2488"/>
      <c r="X86" s="2488"/>
      <c r="Y86" s="2488"/>
      <c r="Z86" s="2488"/>
      <c r="AA86" s="2489"/>
      <c r="AB86" s="1124"/>
    </row>
    <row r="87" spans="1:28">
      <c r="A87" s="1124"/>
      <c r="B87" s="333"/>
      <c r="C87" s="2545" t="s">
        <v>1312</v>
      </c>
      <c r="D87" s="2483"/>
      <c r="E87" s="2483"/>
      <c r="F87" s="2483"/>
      <c r="G87" s="2483"/>
      <c r="H87" s="2483"/>
      <c r="I87" s="2483"/>
      <c r="J87" s="2483"/>
      <c r="K87" s="2483"/>
      <c r="L87" s="2483"/>
      <c r="M87" s="2483"/>
      <c r="N87" s="2483"/>
      <c r="O87" s="2483"/>
      <c r="P87" s="2483"/>
      <c r="Q87" s="2483"/>
      <c r="R87" s="2483"/>
      <c r="S87" s="2483"/>
      <c r="T87" s="2483"/>
      <c r="U87" s="2483"/>
      <c r="V87" s="2483"/>
      <c r="W87" s="2483"/>
      <c r="X87" s="2483"/>
      <c r="Y87" s="2483"/>
      <c r="Z87" s="2483"/>
      <c r="AA87" s="2484"/>
      <c r="AB87" s="1124"/>
    </row>
    <row r="88" spans="1:28" ht="15" customHeight="1">
      <c r="A88" s="1124"/>
      <c r="B88" s="333"/>
      <c r="C88" s="2547"/>
      <c r="D88" s="2061"/>
      <c r="E88" s="2061"/>
      <c r="F88" s="2061"/>
      <c r="G88" s="2061"/>
      <c r="H88" s="2061"/>
      <c r="I88" s="2061"/>
      <c r="J88" s="2061"/>
      <c r="K88" s="2061"/>
      <c r="L88" s="2061"/>
      <c r="M88" s="2061"/>
      <c r="N88" s="2061"/>
      <c r="O88" s="2061"/>
      <c r="P88" s="2061"/>
      <c r="Q88" s="2061"/>
      <c r="R88" s="2061"/>
      <c r="S88" s="2061"/>
      <c r="T88" s="2061"/>
      <c r="U88" s="2061"/>
      <c r="V88" s="2061"/>
      <c r="W88" s="2061"/>
      <c r="X88" s="2061"/>
      <c r="Y88" s="2061"/>
      <c r="Z88" s="2061"/>
      <c r="AA88" s="2486"/>
      <c r="AB88" s="1124"/>
    </row>
    <row r="89" spans="1:28" ht="15" customHeight="1">
      <c r="A89" s="1124"/>
      <c r="B89" s="333"/>
      <c r="C89" s="2547"/>
      <c r="D89" s="2061"/>
      <c r="E89" s="2061"/>
      <c r="F89" s="2061"/>
      <c r="G89" s="2061"/>
      <c r="H89" s="2061"/>
      <c r="I89" s="2061"/>
      <c r="J89" s="2061"/>
      <c r="K89" s="2061"/>
      <c r="L89" s="2061"/>
      <c r="M89" s="2061"/>
      <c r="N89" s="2061"/>
      <c r="O89" s="2061"/>
      <c r="P89" s="2061"/>
      <c r="Q89" s="2061"/>
      <c r="R89" s="2061"/>
      <c r="S89" s="2061"/>
      <c r="T89" s="2061"/>
      <c r="U89" s="2061"/>
      <c r="V89" s="2061"/>
      <c r="W89" s="2061"/>
      <c r="X89" s="2061"/>
      <c r="Y89" s="2061"/>
      <c r="Z89" s="2061"/>
      <c r="AA89" s="2486"/>
      <c r="AB89" s="1124"/>
    </row>
    <row r="90" spans="1:28" ht="15" customHeight="1">
      <c r="A90" s="1124"/>
      <c r="B90" s="333"/>
      <c r="C90" s="2547"/>
      <c r="D90" s="2061"/>
      <c r="E90" s="2061"/>
      <c r="F90" s="2061"/>
      <c r="G90" s="2061"/>
      <c r="H90" s="2061"/>
      <c r="I90" s="2061"/>
      <c r="J90" s="2061"/>
      <c r="K90" s="2061"/>
      <c r="L90" s="2061"/>
      <c r="M90" s="2061"/>
      <c r="N90" s="2061"/>
      <c r="O90" s="2061"/>
      <c r="P90" s="2061"/>
      <c r="Q90" s="2061"/>
      <c r="R90" s="2061"/>
      <c r="S90" s="2061"/>
      <c r="T90" s="2061"/>
      <c r="U90" s="2061"/>
      <c r="V90" s="2061"/>
      <c r="W90" s="2061"/>
      <c r="X90" s="2061"/>
      <c r="Y90" s="2061"/>
      <c r="Z90" s="2061"/>
      <c r="AA90" s="2486"/>
      <c r="AB90" s="1124"/>
    </row>
    <row r="91" spans="1:28" ht="15" customHeight="1">
      <c r="A91" s="1124"/>
      <c r="B91" s="333"/>
      <c r="C91" s="2549"/>
      <c r="D91" s="2488"/>
      <c r="E91" s="2488"/>
      <c r="F91" s="2488"/>
      <c r="G91" s="2488"/>
      <c r="H91" s="2488"/>
      <c r="I91" s="2488"/>
      <c r="J91" s="2488"/>
      <c r="K91" s="2488"/>
      <c r="L91" s="2488"/>
      <c r="M91" s="2488"/>
      <c r="N91" s="2488"/>
      <c r="O91" s="2488"/>
      <c r="P91" s="2488"/>
      <c r="Q91" s="2488"/>
      <c r="R91" s="2488"/>
      <c r="S91" s="2488"/>
      <c r="T91" s="2488"/>
      <c r="U91" s="2488"/>
      <c r="V91" s="2488"/>
      <c r="W91" s="2488"/>
      <c r="X91" s="2488"/>
      <c r="Y91" s="2488"/>
      <c r="Z91" s="2488"/>
      <c r="AA91" s="2489"/>
      <c r="AB91" s="1124"/>
    </row>
    <row r="92" spans="1:28" ht="15" thickBot="1">
      <c r="A92" s="1124"/>
      <c r="B92" s="1386"/>
      <c r="C92" s="3445"/>
      <c r="D92" s="3445"/>
      <c r="E92" s="3445"/>
      <c r="F92" s="3445"/>
      <c r="G92" s="3445"/>
      <c r="H92" s="3445"/>
      <c r="I92" s="3445"/>
      <c r="J92" s="3445"/>
      <c r="K92" s="3445"/>
      <c r="L92" s="3445"/>
      <c r="M92" s="3445"/>
      <c r="N92" s="3445"/>
      <c r="O92" s="3445"/>
      <c r="P92" s="3445"/>
      <c r="Q92" s="3445"/>
      <c r="R92" s="3445"/>
      <c r="S92" s="3445"/>
      <c r="T92" s="3445"/>
      <c r="U92" s="3445"/>
      <c r="V92" s="3445"/>
      <c r="W92" s="3445"/>
      <c r="X92" s="3445"/>
      <c r="Y92" s="3445"/>
      <c r="Z92" s="3445"/>
      <c r="AA92" s="3446"/>
      <c r="AB92" s="1124"/>
    </row>
    <row r="93" spans="1:28" ht="25.5" customHeight="1">
      <c r="A93" s="1124"/>
      <c r="B93" s="214"/>
      <c r="C93" s="1124"/>
      <c r="D93" s="1124"/>
      <c r="E93" s="1124"/>
      <c r="F93" s="1124"/>
      <c r="G93" s="1124"/>
      <c r="H93" s="1124"/>
      <c r="I93" s="1124"/>
      <c r="J93" s="1124"/>
      <c r="K93" s="1124"/>
      <c r="L93" s="1124"/>
      <c r="M93" s="1124"/>
      <c r="N93" s="1124"/>
      <c r="O93" s="1406"/>
      <c r="P93" s="1406"/>
      <c r="Q93" s="1406"/>
      <c r="R93" s="1406"/>
      <c r="S93" s="1406"/>
      <c r="T93" s="1406"/>
      <c r="U93" s="1406"/>
      <c r="V93" s="1406"/>
      <c r="W93" s="1406"/>
      <c r="X93" s="1406"/>
      <c r="Y93" s="1264" t="s">
        <v>1249</v>
      </c>
      <c r="Z93" s="1406"/>
      <c r="AA93" s="1415">
        <v>31</v>
      </c>
      <c r="AB93" s="214"/>
    </row>
  </sheetData>
  <mergeCells count="184">
    <mergeCell ref="B2:AA2"/>
    <mergeCell ref="B3:C3"/>
    <mergeCell ref="D3:O3"/>
    <mergeCell ref="P3:AA3"/>
    <mergeCell ref="P4:X4"/>
    <mergeCell ref="Y4:AA4"/>
    <mergeCell ref="F9:F11"/>
    <mergeCell ref="G9:G11"/>
    <mergeCell ref="L9:L11"/>
    <mergeCell ref="M9:M11"/>
    <mergeCell ref="F5:M6"/>
    <mergeCell ref="L7:M8"/>
    <mergeCell ref="H9:H11"/>
    <mergeCell ref="AA5:AA11"/>
    <mergeCell ref="I9:I11"/>
    <mergeCell ref="J9:J11"/>
    <mergeCell ref="K9:K11"/>
    <mergeCell ref="N5:N11"/>
    <mergeCell ref="O5:O11"/>
    <mergeCell ref="B11:C12"/>
    <mergeCell ref="D5:E7"/>
    <mergeCell ref="B10:C10"/>
    <mergeCell ref="F7:G8"/>
    <mergeCell ref="D8:D9"/>
    <mergeCell ref="B75:M75"/>
    <mergeCell ref="P75:W75"/>
    <mergeCell ref="Y75:Z75"/>
    <mergeCell ref="Z5:Z11"/>
    <mergeCell ref="Y12:Z12"/>
    <mergeCell ref="P12:W12"/>
    <mergeCell ref="Y5:Y11"/>
    <mergeCell ref="Q6:T10"/>
    <mergeCell ref="P5:P11"/>
    <mergeCell ref="Q5:T5"/>
    <mergeCell ref="U6:U10"/>
    <mergeCell ref="V6:V10"/>
    <mergeCell ref="W6:W10"/>
    <mergeCell ref="L13:M13"/>
    <mergeCell ref="X5:X11"/>
    <mergeCell ref="Z23:Z29"/>
    <mergeCell ref="U24:U28"/>
    <mergeCell ref="U5:W5"/>
    <mergeCell ref="G27:G29"/>
    <mergeCell ref="H27:H29"/>
    <mergeCell ref="H7:I8"/>
    <mergeCell ref="D66:D67"/>
    <mergeCell ref="B4:C9"/>
    <mergeCell ref="F67:F69"/>
    <mergeCell ref="F18:M20"/>
    <mergeCell ref="G67:G69"/>
    <mergeCell ref="H67:H69"/>
    <mergeCell ref="B31:C31"/>
    <mergeCell ref="D50:O50"/>
    <mergeCell ref="B56:C56"/>
    <mergeCell ref="B57:C58"/>
    <mergeCell ref="B50:C55"/>
    <mergeCell ref="B21:C21"/>
    <mergeCell ref="D21:O21"/>
    <mergeCell ref="F23:M24"/>
    <mergeCell ref="F25:G26"/>
    <mergeCell ref="B62:C67"/>
    <mergeCell ref="D62:O62"/>
    <mergeCell ref="B68:C68"/>
    <mergeCell ref="B69:C70"/>
    <mergeCell ref="D70:M70"/>
    <mergeCell ref="B48:AA48"/>
    <mergeCell ref="B49:C49"/>
    <mergeCell ref="D49:O49"/>
    <mergeCell ref="P49:AA49"/>
    <mergeCell ref="P62:X62"/>
    <mergeCell ref="Y62:AA62"/>
    <mergeCell ref="D63:E65"/>
    <mergeCell ref="U63:W63"/>
    <mergeCell ref="X63:X69"/>
    <mergeCell ref="Y63:Y69"/>
    <mergeCell ref="Z63:Z69"/>
    <mergeCell ref="D4:O4"/>
    <mergeCell ref="E8:E9"/>
    <mergeCell ref="P23:P29"/>
    <mergeCell ref="Q23:T23"/>
    <mergeCell ref="U23:W23"/>
    <mergeCell ref="V24:V28"/>
    <mergeCell ref="W24:W28"/>
    <mergeCell ref="I27:I29"/>
    <mergeCell ref="J27:J29"/>
    <mergeCell ref="K27:K29"/>
    <mergeCell ref="N23:N29"/>
    <mergeCell ref="O23:O29"/>
    <mergeCell ref="Q24:T28"/>
    <mergeCell ref="P21:AA21"/>
    <mergeCell ref="Y22:AA22"/>
    <mergeCell ref="P22:X22"/>
    <mergeCell ref="J7:K8"/>
    <mergeCell ref="D12:M12"/>
    <mergeCell ref="D26:D27"/>
    <mergeCell ref="E26:E27"/>
    <mergeCell ref="P58:W58"/>
    <mergeCell ref="Q52:T56"/>
    <mergeCell ref="AA63:AA69"/>
    <mergeCell ref="Q64:T68"/>
    <mergeCell ref="P70:W70"/>
    <mergeCell ref="Y70:Z70"/>
    <mergeCell ref="U64:U68"/>
    <mergeCell ref="V64:V68"/>
    <mergeCell ref="E66:E67"/>
    <mergeCell ref="W64:W68"/>
    <mergeCell ref="F65:G66"/>
    <mergeCell ref="H65:I66"/>
    <mergeCell ref="J65:K66"/>
    <mergeCell ref="L65:M66"/>
    <mergeCell ref="I67:I69"/>
    <mergeCell ref="J67:J69"/>
    <mergeCell ref="K67:K69"/>
    <mergeCell ref="L67:L69"/>
    <mergeCell ref="M67:M69"/>
    <mergeCell ref="F63:M64"/>
    <mergeCell ref="N63:N69"/>
    <mergeCell ref="O63:O69"/>
    <mergeCell ref="P63:P69"/>
    <mergeCell ref="Q63:T63"/>
    <mergeCell ref="D31:AA31"/>
    <mergeCell ref="C35:AA43"/>
    <mergeCell ref="D23:E25"/>
    <mergeCell ref="P50:X50"/>
    <mergeCell ref="Y50:AA50"/>
    <mergeCell ref="D51:E53"/>
    <mergeCell ref="F51:M52"/>
    <mergeCell ref="X51:X57"/>
    <mergeCell ref="Y58:Z58"/>
    <mergeCell ref="F55:F57"/>
    <mergeCell ref="G55:G57"/>
    <mergeCell ref="H55:H57"/>
    <mergeCell ref="U52:U56"/>
    <mergeCell ref="V52:V56"/>
    <mergeCell ref="W52:W56"/>
    <mergeCell ref="F53:G54"/>
    <mergeCell ref="H53:I54"/>
    <mergeCell ref="J53:K54"/>
    <mergeCell ref="L53:M54"/>
    <mergeCell ref="J55:J57"/>
    <mergeCell ref="K55:K57"/>
    <mergeCell ref="L55:L57"/>
    <mergeCell ref="M55:M57"/>
    <mergeCell ref="I55:I57"/>
    <mergeCell ref="B28:C28"/>
    <mergeCell ref="B29:C30"/>
    <mergeCell ref="D30:M30"/>
    <mergeCell ref="P30:W30"/>
    <mergeCell ref="AA23:AA29"/>
    <mergeCell ref="Y30:Z30"/>
    <mergeCell ref="H25:I26"/>
    <mergeCell ref="J25:K26"/>
    <mergeCell ref="L25:M26"/>
    <mergeCell ref="M27:M29"/>
    <mergeCell ref="B22:C27"/>
    <mergeCell ref="D22:O22"/>
    <mergeCell ref="F27:F29"/>
    <mergeCell ref="L27:L29"/>
    <mergeCell ref="X23:X29"/>
    <mergeCell ref="Y23:Y29"/>
    <mergeCell ref="Y51:Y57"/>
    <mergeCell ref="C87:AA91"/>
    <mergeCell ref="C92:AA92"/>
    <mergeCell ref="N77:AA77"/>
    <mergeCell ref="P76:AA76"/>
    <mergeCell ref="D76:M76"/>
    <mergeCell ref="B76:C76"/>
    <mergeCell ref="B85:M85"/>
    <mergeCell ref="P85:W85"/>
    <mergeCell ref="G77:M77"/>
    <mergeCell ref="Y85:Z85"/>
    <mergeCell ref="B77:C77"/>
    <mergeCell ref="D77:F77"/>
    <mergeCell ref="C86:AA86"/>
    <mergeCell ref="Z51:Z57"/>
    <mergeCell ref="AA51:AA57"/>
    <mergeCell ref="D54:D55"/>
    <mergeCell ref="E54:E55"/>
    <mergeCell ref="N51:N57"/>
    <mergeCell ref="O51:O57"/>
    <mergeCell ref="P51:P57"/>
    <mergeCell ref="Q51:T51"/>
    <mergeCell ref="D58:M58"/>
    <mergeCell ref="U51:W51"/>
  </mergeCells>
  <pageMargins left="0.15748031496062992" right="0.15748031496062992" top="0.15748031496062992" bottom="0.19685039370078741" header="0.19685039370078741" footer="0.23622047244094491"/>
  <pageSetup paperSize="9" scale="79" fitToHeight="2" orientation="landscape" r:id="rId1"/>
  <rowBreaks count="1" manualBreakCount="1">
    <brk id="46" max="27"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W36"/>
  <sheetViews>
    <sheetView view="pageBreakPreview" zoomScale="80" zoomScaleSheetLayoutView="80" workbookViewId="0">
      <selection activeCell="B29" sqref="B29:U34"/>
    </sheetView>
  </sheetViews>
  <sheetFormatPr defaultColWidth="8.85546875" defaultRowHeight="14.25"/>
  <cols>
    <col min="1" max="1" width="1.28515625" style="215" customWidth="1"/>
    <col min="2" max="2" width="34.7109375" style="215" customWidth="1"/>
    <col min="3" max="3" width="23.5703125" style="215" customWidth="1"/>
    <col min="4" max="7" width="7.28515625" style="215" customWidth="1"/>
    <col min="8" max="8" width="12.42578125" style="215" customWidth="1"/>
    <col min="9" max="15" width="3.7109375" style="215" customWidth="1"/>
    <col min="16" max="16" width="3.140625" style="215" customWidth="1"/>
    <col min="17" max="17" width="3.42578125" style="215" customWidth="1"/>
    <col min="18" max="18" width="3.5703125" style="215" customWidth="1"/>
    <col min="19" max="22" width="3.7109375" style="215" customWidth="1"/>
    <col min="23" max="23" width="1.28515625" style="215" customWidth="1"/>
    <col min="24" max="16384" width="8.85546875" style="215"/>
  </cols>
  <sheetData>
    <row r="1" spans="1:23" ht="15.75" thickBot="1">
      <c r="A1" s="214"/>
      <c r="B1" s="3511" t="str">
        <f>Page3!A4</f>
        <v>MOHOKARE LOCAL MUNICIPALITY</v>
      </c>
      <c r="C1" s="3511"/>
      <c r="D1" s="214"/>
      <c r="E1" s="214"/>
      <c r="F1" s="214"/>
      <c r="G1" s="214"/>
      <c r="H1" s="214"/>
      <c r="I1" s="214"/>
      <c r="J1" s="214"/>
      <c r="K1" s="214"/>
      <c r="L1" s="214"/>
      <c r="M1" s="214"/>
      <c r="N1" s="214"/>
      <c r="O1" s="214"/>
      <c r="P1" s="214"/>
      <c r="Q1" s="214"/>
      <c r="R1" s="1210" t="str">
        <f>Page3!F4</f>
        <v>WSDP 2012</v>
      </c>
      <c r="S1" s="214"/>
      <c r="T1" s="214"/>
      <c r="U1" s="214"/>
      <c r="V1" s="214"/>
      <c r="W1" s="1124"/>
    </row>
    <row r="2" spans="1:23" ht="16.5" customHeight="1">
      <c r="A2" s="214"/>
      <c r="B2" s="3513" t="s">
        <v>334</v>
      </c>
      <c r="C2" s="3514"/>
      <c r="D2" s="3514"/>
      <c r="E2" s="3514"/>
      <c r="F2" s="3514"/>
      <c r="G2" s="3514"/>
      <c r="H2" s="3514"/>
      <c r="I2" s="3514"/>
      <c r="J2" s="3514"/>
      <c r="K2" s="3514"/>
      <c r="L2" s="3514"/>
      <c r="M2" s="3514"/>
      <c r="N2" s="3514"/>
      <c r="O2" s="3514"/>
      <c r="P2" s="3514"/>
      <c r="Q2" s="3514"/>
      <c r="R2" s="3514"/>
      <c r="S2" s="3514"/>
      <c r="T2" s="3514"/>
      <c r="U2" s="3514"/>
      <c r="V2" s="3515"/>
      <c r="W2" s="1417"/>
    </row>
    <row r="3" spans="1:23" ht="15">
      <c r="A3" s="214"/>
      <c r="B3" s="2810" t="s">
        <v>66</v>
      </c>
      <c r="C3" s="2811"/>
      <c r="D3" s="2812" t="s">
        <v>705</v>
      </c>
      <c r="E3" s="2812"/>
      <c r="F3" s="2812"/>
      <c r="G3" s="2812"/>
      <c r="H3" s="2812"/>
      <c r="I3" s="2812"/>
      <c r="J3" s="2812"/>
      <c r="K3" s="2827" t="s">
        <v>67</v>
      </c>
      <c r="L3" s="2827"/>
      <c r="M3" s="2827"/>
      <c r="N3" s="2827"/>
      <c r="O3" s="2827"/>
      <c r="P3" s="2827"/>
      <c r="Q3" s="2827"/>
      <c r="R3" s="2827"/>
      <c r="S3" s="2827"/>
      <c r="T3" s="2827"/>
      <c r="U3" s="2827"/>
      <c r="V3" s="2828"/>
      <c r="W3" s="1124"/>
    </row>
    <row r="4" spans="1:23" ht="12.75" customHeight="1">
      <c r="A4" s="214"/>
      <c r="B4" s="3462"/>
      <c r="C4" s="3463"/>
      <c r="D4" s="2576" t="s">
        <v>119</v>
      </c>
      <c r="E4" s="2576"/>
      <c r="F4" s="2576"/>
      <c r="G4" s="2576"/>
      <c r="H4" s="2576"/>
      <c r="I4" s="2576"/>
      <c r="J4" s="2576"/>
      <c r="K4" s="2772" t="s">
        <v>735</v>
      </c>
      <c r="L4" s="2772"/>
      <c r="M4" s="2772"/>
      <c r="N4" s="2772"/>
      <c r="O4" s="2772"/>
      <c r="P4" s="2772"/>
      <c r="Q4" s="2772"/>
      <c r="R4" s="2772"/>
      <c r="S4" s="2772"/>
      <c r="T4" s="2721" t="s">
        <v>69</v>
      </c>
      <c r="U4" s="2721"/>
      <c r="V4" s="2722"/>
      <c r="W4" s="1124"/>
    </row>
    <row r="5" spans="1:23" ht="13.5" customHeight="1">
      <c r="A5" s="214"/>
      <c r="B5" s="3490" t="s">
        <v>455</v>
      </c>
      <c r="C5" s="3491"/>
      <c r="D5" s="3478" t="s">
        <v>41</v>
      </c>
      <c r="E5" s="3479"/>
      <c r="F5" s="3478" t="s">
        <v>55</v>
      </c>
      <c r="G5" s="3479"/>
      <c r="H5" s="3484" t="s">
        <v>438</v>
      </c>
      <c r="I5" s="2616" t="s">
        <v>73</v>
      </c>
      <c r="J5" s="2633" t="s">
        <v>73</v>
      </c>
      <c r="K5" s="2341" t="s">
        <v>70</v>
      </c>
      <c r="L5" s="2357" t="s">
        <v>108</v>
      </c>
      <c r="M5" s="2357"/>
      <c r="N5" s="2357"/>
      <c r="O5" s="2357"/>
      <c r="P5" s="2739" t="s">
        <v>72</v>
      </c>
      <c r="Q5" s="2739"/>
      <c r="R5" s="2739"/>
      <c r="S5" s="2506" t="s">
        <v>73</v>
      </c>
      <c r="T5" s="2341" t="s">
        <v>70</v>
      </c>
      <c r="U5" s="2342" t="s">
        <v>74</v>
      </c>
      <c r="V5" s="2491" t="s">
        <v>73</v>
      </c>
      <c r="W5" s="1124"/>
    </row>
    <row r="6" spans="1:23" ht="1.5" customHeight="1">
      <c r="A6" s="214"/>
      <c r="B6" s="3490"/>
      <c r="C6" s="3491"/>
      <c r="D6" s="3480"/>
      <c r="E6" s="3481"/>
      <c r="F6" s="3480"/>
      <c r="G6" s="3481"/>
      <c r="H6" s="3485"/>
      <c r="I6" s="2616"/>
      <c r="J6" s="2633"/>
      <c r="K6" s="2341"/>
      <c r="L6" s="2419" t="s">
        <v>75</v>
      </c>
      <c r="M6" s="2096"/>
      <c r="N6" s="2096"/>
      <c r="O6" s="2096"/>
      <c r="P6" s="2968" t="s">
        <v>364</v>
      </c>
      <c r="Q6" s="2968" t="s">
        <v>77</v>
      </c>
      <c r="R6" s="2968" t="s">
        <v>78</v>
      </c>
      <c r="S6" s="2506"/>
      <c r="T6" s="2341"/>
      <c r="U6" s="2342"/>
      <c r="V6" s="2491"/>
      <c r="W6" s="1124"/>
    </row>
    <row r="7" spans="1:23" ht="88.5" customHeight="1">
      <c r="A7" s="214"/>
      <c r="B7" s="3490"/>
      <c r="C7" s="3491"/>
      <c r="D7" s="3480"/>
      <c r="E7" s="3481"/>
      <c r="F7" s="3480"/>
      <c r="G7" s="3481"/>
      <c r="H7" s="3485"/>
      <c r="I7" s="2616"/>
      <c r="J7" s="2633"/>
      <c r="K7" s="2341"/>
      <c r="L7" s="2096"/>
      <c r="M7" s="2096"/>
      <c r="N7" s="2096"/>
      <c r="O7" s="2096"/>
      <c r="P7" s="2096"/>
      <c r="Q7" s="2096"/>
      <c r="R7" s="2096"/>
      <c r="S7" s="2506"/>
      <c r="T7" s="2341"/>
      <c r="U7" s="2342"/>
      <c r="V7" s="2491"/>
      <c r="W7" s="1124"/>
    </row>
    <row r="8" spans="1:23" ht="23.25" customHeight="1">
      <c r="A8" s="214"/>
      <c r="B8" s="3036" t="s">
        <v>641</v>
      </c>
      <c r="C8" s="2736"/>
      <c r="D8" s="3482"/>
      <c r="E8" s="3483"/>
      <c r="F8" s="3482"/>
      <c r="G8" s="3483"/>
      <c r="H8" s="3485"/>
      <c r="I8" s="2616"/>
      <c r="J8" s="2633"/>
      <c r="K8" s="2341"/>
      <c r="L8" s="2096"/>
      <c r="M8" s="2096"/>
      <c r="N8" s="2096"/>
      <c r="O8" s="2096"/>
      <c r="P8" s="2096"/>
      <c r="Q8" s="2096"/>
      <c r="R8" s="2096"/>
      <c r="S8" s="2506"/>
      <c r="T8" s="2341"/>
      <c r="U8" s="2342"/>
      <c r="V8" s="2491"/>
      <c r="W8" s="1124"/>
    </row>
    <row r="9" spans="1:23" ht="13.5" customHeight="1">
      <c r="A9" s="214"/>
      <c r="B9" s="2751" t="s">
        <v>37</v>
      </c>
      <c r="C9" s="2752"/>
      <c r="D9" s="2981" t="s">
        <v>143</v>
      </c>
      <c r="E9" s="2981" t="s">
        <v>144</v>
      </c>
      <c r="F9" s="2981" t="s">
        <v>143</v>
      </c>
      <c r="G9" s="2981" t="s">
        <v>144</v>
      </c>
      <c r="H9" s="3485"/>
      <c r="I9" s="2616"/>
      <c r="J9" s="2633"/>
      <c r="K9" s="2341"/>
      <c r="L9" s="2096"/>
      <c r="M9" s="2096"/>
      <c r="N9" s="2096"/>
      <c r="O9" s="2096"/>
      <c r="P9" s="2096"/>
      <c r="Q9" s="2096"/>
      <c r="R9" s="2096"/>
      <c r="S9" s="2506"/>
      <c r="T9" s="2341"/>
      <c r="U9" s="2342"/>
      <c r="V9" s="2491"/>
      <c r="W9" s="1124"/>
    </row>
    <row r="10" spans="1:23" ht="14.25" customHeight="1">
      <c r="A10" s="214"/>
      <c r="B10" s="3509" t="s">
        <v>208</v>
      </c>
      <c r="C10" s="3510"/>
      <c r="D10" s="2981"/>
      <c r="E10" s="2981"/>
      <c r="F10" s="2981"/>
      <c r="G10" s="2981"/>
      <c r="H10" s="3485"/>
      <c r="I10" s="2616"/>
      <c r="J10" s="2633"/>
      <c r="K10" s="2341"/>
      <c r="L10" s="1060">
        <v>1</v>
      </c>
      <c r="M10" s="1060">
        <v>3</v>
      </c>
      <c r="N10" s="1060">
        <v>5</v>
      </c>
      <c r="O10" s="1060" t="s">
        <v>79</v>
      </c>
      <c r="P10" s="1036" t="s">
        <v>80</v>
      </c>
      <c r="Q10" s="1036" t="s">
        <v>80</v>
      </c>
      <c r="R10" s="1036" t="s">
        <v>80</v>
      </c>
      <c r="S10" s="2506"/>
      <c r="T10" s="2341"/>
      <c r="U10" s="2342"/>
      <c r="V10" s="2491"/>
      <c r="W10" s="1124"/>
    </row>
    <row r="11" spans="1:23" ht="14.25" customHeight="1">
      <c r="A11" s="214"/>
      <c r="B11" s="3509"/>
      <c r="C11" s="3510"/>
      <c r="D11" s="2981"/>
      <c r="E11" s="2981"/>
      <c r="F11" s="2981"/>
      <c r="G11" s="2981"/>
      <c r="H11" s="3486"/>
      <c r="I11" s="1037" t="s">
        <v>302</v>
      </c>
      <c r="J11" s="1037" t="s">
        <v>302</v>
      </c>
      <c r="K11" s="2619" t="s">
        <v>660</v>
      </c>
      <c r="L11" s="2619"/>
      <c r="M11" s="2619"/>
      <c r="N11" s="2619"/>
      <c r="O11" s="2619"/>
      <c r="P11" s="2619"/>
      <c r="Q11" s="2619"/>
      <c r="R11" s="2619"/>
      <c r="S11" s="1037" t="s">
        <v>302</v>
      </c>
      <c r="T11" s="2430" t="s">
        <v>661</v>
      </c>
      <c r="U11" s="2430"/>
      <c r="V11" s="1052" t="s">
        <v>302</v>
      </c>
      <c r="W11" s="1124"/>
    </row>
    <row r="12" spans="1:23">
      <c r="A12" s="214"/>
      <c r="B12" s="3512" t="s">
        <v>632</v>
      </c>
      <c r="C12" s="3449"/>
      <c r="D12" s="3449"/>
      <c r="E12" s="3449"/>
      <c r="F12" s="3449"/>
      <c r="G12" s="3449"/>
      <c r="H12" s="3449"/>
      <c r="I12" s="3449"/>
      <c r="J12" s="3449"/>
      <c r="K12" s="3449"/>
      <c r="L12" s="3449"/>
      <c r="M12" s="3449"/>
      <c r="N12" s="3449"/>
      <c r="O12" s="3449"/>
      <c r="P12" s="3449"/>
      <c r="Q12" s="3449"/>
      <c r="R12" s="3449"/>
      <c r="S12" s="3449"/>
      <c r="T12" s="3449"/>
      <c r="U12" s="3449"/>
      <c r="V12" s="3450"/>
      <c r="W12" s="1124"/>
    </row>
    <row r="13" spans="1:23">
      <c r="A13" s="214"/>
      <c r="B13" s="3487" t="s">
        <v>653</v>
      </c>
      <c r="C13" s="3488"/>
      <c r="D13" s="3488"/>
      <c r="E13" s="3488"/>
      <c r="F13" s="3488"/>
      <c r="G13" s="3488"/>
      <c r="H13" s="3488"/>
      <c r="I13" s="3488"/>
      <c r="J13" s="3488"/>
      <c r="K13" s="3488"/>
      <c r="L13" s="3488"/>
      <c r="M13" s="3488"/>
      <c r="N13" s="3488"/>
      <c r="O13" s="3488"/>
      <c r="P13" s="3488"/>
      <c r="Q13" s="3488"/>
      <c r="R13" s="3488"/>
      <c r="S13" s="3488"/>
      <c r="T13" s="3488"/>
      <c r="U13" s="3488"/>
      <c r="V13" s="3489"/>
      <c r="W13" s="1124"/>
    </row>
    <row r="14" spans="1:23" ht="12.75" customHeight="1">
      <c r="A14" s="214"/>
      <c r="B14" s="1418" t="s">
        <v>523</v>
      </c>
      <c r="C14" s="1396" t="s">
        <v>1</v>
      </c>
      <c r="D14" s="1740">
        <v>7632</v>
      </c>
      <c r="E14" s="1740">
        <v>7632</v>
      </c>
      <c r="F14" s="1740">
        <v>3370</v>
      </c>
      <c r="G14" s="1741">
        <v>3370</v>
      </c>
      <c r="H14" s="1742">
        <v>22004</v>
      </c>
      <c r="I14" s="1743">
        <v>60</v>
      </c>
      <c r="J14" s="1744">
        <v>60</v>
      </c>
      <c r="K14" s="1745" t="s">
        <v>1270</v>
      </c>
      <c r="L14" s="1745" t="s">
        <v>1270</v>
      </c>
      <c r="M14" s="1745" t="s">
        <v>1270</v>
      </c>
      <c r="N14" s="1745" t="s">
        <v>1270</v>
      </c>
      <c r="O14" s="1745"/>
      <c r="P14" s="1745" t="s">
        <v>1270</v>
      </c>
      <c r="Q14" s="1745" t="s">
        <v>1270</v>
      </c>
      <c r="R14" s="1745" t="s">
        <v>1270</v>
      </c>
      <c r="S14" s="1351">
        <v>60</v>
      </c>
      <c r="T14" s="1745" t="s">
        <v>1270</v>
      </c>
      <c r="U14" s="1745" t="s">
        <v>1271</v>
      </c>
      <c r="V14" s="1746">
        <v>40</v>
      </c>
      <c r="W14" s="1124"/>
    </row>
    <row r="15" spans="1:23" ht="12.75" customHeight="1">
      <c r="A15" s="214"/>
      <c r="B15" s="1418" t="s">
        <v>518</v>
      </c>
      <c r="C15" s="1396"/>
      <c r="D15" s="1740">
        <v>7632</v>
      </c>
      <c r="E15" s="1740">
        <v>7632</v>
      </c>
      <c r="F15" s="1740">
        <v>3370</v>
      </c>
      <c r="G15" s="1741">
        <v>3370</v>
      </c>
      <c r="H15" s="1742">
        <v>22004</v>
      </c>
      <c r="I15" s="1743">
        <v>60</v>
      </c>
      <c r="J15" s="1744">
        <v>60</v>
      </c>
      <c r="K15" s="1745" t="s">
        <v>1270</v>
      </c>
      <c r="L15" s="1745" t="s">
        <v>1270</v>
      </c>
      <c r="M15" s="1745" t="s">
        <v>1270</v>
      </c>
      <c r="N15" s="1745" t="s">
        <v>1270</v>
      </c>
      <c r="O15" s="1745"/>
      <c r="P15" s="1745" t="s">
        <v>1270</v>
      </c>
      <c r="Q15" s="1745" t="s">
        <v>1270</v>
      </c>
      <c r="R15" s="1745" t="s">
        <v>1270</v>
      </c>
      <c r="S15" s="1351">
        <v>60</v>
      </c>
      <c r="T15" s="1745" t="s">
        <v>1270</v>
      </c>
      <c r="U15" s="1745" t="s">
        <v>1271</v>
      </c>
      <c r="V15" s="1746">
        <v>40</v>
      </c>
      <c r="W15" s="1124"/>
    </row>
    <row r="16" spans="1:23" ht="12.75" customHeight="1">
      <c r="A16" s="214"/>
      <c r="B16" s="1418" t="s">
        <v>519</v>
      </c>
      <c r="C16" s="1396"/>
      <c r="D16" s="1740">
        <v>7632</v>
      </c>
      <c r="E16" s="1740">
        <v>7632</v>
      </c>
      <c r="F16" s="1740">
        <v>3370</v>
      </c>
      <c r="G16" s="1741">
        <v>3370</v>
      </c>
      <c r="H16" s="1742">
        <v>22004</v>
      </c>
      <c r="I16" s="1743">
        <v>60</v>
      </c>
      <c r="J16" s="1744">
        <v>60</v>
      </c>
      <c r="K16" s="1745" t="s">
        <v>1270</v>
      </c>
      <c r="L16" s="1745" t="s">
        <v>1270</v>
      </c>
      <c r="M16" s="1745" t="s">
        <v>1270</v>
      </c>
      <c r="N16" s="1745" t="s">
        <v>1270</v>
      </c>
      <c r="O16" s="1745"/>
      <c r="P16" s="1745" t="s">
        <v>1270</v>
      </c>
      <c r="Q16" s="1745" t="s">
        <v>1270</v>
      </c>
      <c r="R16" s="1745" t="s">
        <v>1270</v>
      </c>
      <c r="S16" s="1351">
        <v>60</v>
      </c>
      <c r="T16" s="1745" t="s">
        <v>1270</v>
      </c>
      <c r="U16" s="1745" t="s">
        <v>1271</v>
      </c>
      <c r="V16" s="1746">
        <v>40</v>
      </c>
      <c r="W16" s="1124"/>
    </row>
    <row r="17" spans="1:23" ht="12.75" customHeight="1">
      <c r="A17" s="214"/>
      <c r="B17" s="1418" t="s">
        <v>520</v>
      </c>
      <c r="C17" s="1396"/>
      <c r="D17" s="1740">
        <v>0</v>
      </c>
      <c r="E17" s="1740">
        <v>0</v>
      </c>
      <c r="F17" s="1740">
        <v>3370</v>
      </c>
      <c r="G17" s="1741">
        <v>3370</v>
      </c>
      <c r="H17" s="1742">
        <v>6740</v>
      </c>
      <c r="I17" s="1743">
        <v>60</v>
      </c>
      <c r="J17" s="1744">
        <v>60</v>
      </c>
      <c r="K17" s="1745" t="s">
        <v>1270</v>
      </c>
      <c r="L17" s="1745" t="s">
        <v>1270</v>
      </c>
      <c r="M17" s="1745" t="s">
        <v>1270</v>
      </c>
      <c r="N17" s="1745" t="s">
        <v>1270</v>
      </c>
      <c r="O17" s="1745"/>
      <c r="P17" s="1745" t="s">
        <v>1270</v>
      </c>
      <c r="Q17" s="1745" t="s">
        <v>1270</v>
      </c>
      <c r="R17" s="1745" t="s">
        <v>1270</v>
      </c>
      <c r="S17" s="1351">
        <v>60</v>
      </c>
      <c r="T17" s="1745" t="s">
        <v>1270</v>
      </c>
      <c r="U17" s="1745" t="s">
        <v>1271</v>
      </c>
      <c r="V17" s="1746">
        <v>40</v>
      </c>
      <c r="W17" s="1124"/>
    </row>
    <row r="18" spans="1:23" ht="12.75" customHeight="1">
      <c r="A18" s="214"/>
      <c r="B18" s="1418" t="s">
        <v>521</v>
      </c>
      <c r="C18" s="1396"/>
      <c r="D18" s="1740"/>
      <c r="E18" s="1740"/>
      <c r="F18" s="1740"/>
      <c r="G18" s="1741"/>
      <c r="H18" s="1742">
        <v>6719753</v>
      </c>
      <c r="I18" s="1743">
        <v>40</v>
      </c>
      <c r="J18" s="1744">
        <v>60</v>
      </c>
      <c r="K18" s="1745" t="s">
        <v>1270</v>
      </c>
      <c r="L18" s="1745" t="s">
        <v>1270</v>
      </c>
      <c r="M18" s="1745" t="s">
        <v>1270</v>
      </c>
      <c r="N18" s="1745" t="s">
        <v>1270</v>
      </c>
      <c r="O18" s="1745"/>
      <c r="P18" s="1745" t="s">
        <v>1270</v>
      </c>
      <c r="Q18" s="1745" t="s">
        <v>1270</v>
      </c>
      <c r="R18" s="1745" t="s">
        <v>1270</v>
      </c>
      <c r="S18" s="1351">
        <v>60</v>
      </c>
      <c r="T18" s="1745" t="s">
        <v>1270</v>
      </c>
      <c r="U18" s="1745" t="s">
        <v>1271</v>
      </c>
      <c r="V18" s="1746">
        <v>40</v>
      </c>
      <c r="W18" s="1124"/>
    </row>
    <row r="19" spans="1:23" ht="12.75" customHeight="1">
      <c r="A19" s="214"/>
      <c r="B19" s="1418" t="s">
        <v>522</v>
      </c>
      <c r="C19" s="1396"/>
      <c r="D19" s="1740"/>
      <c r="E19" s="1740"/>
      <c r="F19" s="1740"/>
      <c r="G19" s="1741"/>
      <c r="H19" s="1742"/>
      <c r="I19" s="1743">
        <v>0</v>
      </c>
      <c r="J19" s="1744">
        <v>0</v>
      </c>
      <c r="K19" s="1745" t="s">
        <v>1270</v>
      </c>
      <c r="L19" s="1745" t="s">
        <v>1270</v>
      </c>
      <c r="M19" s="1745" t="s">
        <v>1270</v>
      </c>
      <c r="N19" s="1745" t="s">
        <v>1270</v>
      </c>
      <c r="O19" s="1745"/>
      <c r="P19" s="1745" t="s">
        <v>1270</v>
      </c>
      <c r="Q19" s="1745" t="s">
        <v>1270</v>
      </c>
      <c r="R19" s="1745" t="s">
        <v>1270</v>
      </c>
      <c r="S19" s="1351">
        <v>60</v>
      </c>
      <c r="T19" s="1745" t="s">
        <v>1270</v>
      </c>
      <c r="U19" s="1745" t="s">
        <v>1271</v>
      </c>
      <c r="V19" s="1746">
        <v>40</v>
      </c>
      <c r="W19" s="1124"/>
    </row>
    <row r="20" spans="1:23" ht="12.75" customHeight="1">
      <c r="A20" s="214"/>
      <c r="B20" s="3506"/>
      <c r="C20" s="3507"/>
      <c r="D20" s="3507"/>
      <c r="E20" s="3507"/>
      <c r="F20" s="3507"/>
      <c r="G20" s="3507"/>
      <c r="H20" s="3507"/>
      <c r="I20" s="3507"/>
      <c r="J20" s="3507"/>
      <c r="K20" s="3507"/>
      <c r="L20" s="3507"/>
      <c r="M20" s="3507"/>
      <c r="N20" s="3507"/>
      <c r="O20" s="3507"/>
      <c r="P20" s="3507"/>
      <c r="Q20" s="3507"/>
      <c r="R20" s="3507"/>
      <c r="S20" s="3507"/>
      <c r="T20" s="3507"/>
      <c r="U20" s="3507"/>
      <c r="V20" s="3508"/>
      <c r="W20" s="1124"/>
    </row>
    <row r="21" spans="1:23" ht="15" customHeight="1">
      <c r="A21" s="214"/>
      <c r="B21" s="3492" t="s">
        <v>1186</v>
      </c>
      <c r="C21" s="3493"/>
      <c r="D21" s="3493"/>
      <c r="E21" s="3493"/>
      <c r="F21" s="3493"/>
      <c r="G21" s="3493"/>
      <c r="H21" s="3493"/>
      <c r="I21" s="3493"/>
      <c r="J21" s="3493"/>
      <c r="K21" s="3493"/>
      <c r="L21" s="3493"/>
      <c r="M21" s="3493"/>
      <c r="N21" s="3493"/>
      <c r="O21" s="3493"/>
      <c r="P21" s="3493"/>
      <c r="Q21" s="3493"/>
      <c r="R21" s="3493"/>
      <c r="S21" s="3493"/>
      <c r="T21" s="3493"/>
      <c r="U21" s="3493"/>
      <c r="V21" s="3494"/>
      <c r="W21" s="1124"/>
    </row>
    <row r="22" spans="1:23">
      <c r="A22" s="214"/>
      <c r="B22" s="1419" t="s">
        <v>443</v>
      </c>
      <c r="C22" s="1396" t="s">
        <v>1313</v>
      </c>
      <c r="D22" s="1747"/>
      <c r="E22" s="1747"/>
      <c r="F22" s="1747"/>
      <c r="G22" s="1748"/>
      <c r="H22" s="1742"/>
      <c r="I22" s="1743">
        <v>60</v>
      </c>
      <c r="J22" s="1744">
        <v>60</v>
      </c>
      <c r="K22" s="1745" t="s">
        <v>1270</v>
      </c>
      <c r="L22" s="1745" t="s">
        <v>1270</v>
      </c>
      <c r="M22" s="1745" t="s">
        <v>1270</v>
      </c>
      <c r="N22" s="1745" t="s">
        <v>1270</v>
      </c>
      <c r="O22" s="1745"/>
      <c r="P22" s="1745" t="s">
        <v>1270</v>
      </c>
      <c r="Q22" s="1745" t="s">
        <v>1270</v>
      </c>
      <c r="R22" s="1745" t="s">
        <v>1270</v>
      </c>
      <c r="S22" s="1351">
        <v>60</v>
      </c>
      <c r="T22" s="1745" t="s">
        <v>1270</v>
      </c>
      <c r="U22" s="1745" t="s">
        <v>1271</v>
      </c>
      <c r="V22" s="1746">
        <v>40</v>
      </c>
      <c r="W22" s="1124"/>
    </row>
    <row r="23" spans="1:23">
      <c r="A23" s="214"/>
      <c r="B23" s="1419" t="s">
        <v>439</v>
      </c>
      <c r="C23" s="1396"/>
      <c r="D23" s="1745"/>
      <c r="E23" s="1745"/>
      <c r="F23" s="1745"/>
      <c r="G23" s="1745"/>
      <c r="H23" s="1742"/>
      <c r="I23" s="1743">
        <v>60</v>
      </c>
      <c r="J23" s="1744">
        <v>60</v>
      </c>
      <c r="K23" s="1745" t="s">
        <v>1270</v>
      </c>
      <c r="L23" s="1745" t="s">
        <v>1270</v>
      </c>
      <c r="M23" s="1745" t="s">
        <v>1270</v>
      </c>
      <c r="N23" s="1745" t="s">
        <v>1270</v>
      </c>
      <c r="O23" s="1745"/>
      <c r="P23" s="1745" t="s">
        <v>1270</v>
      </c>
      <c r="Q23" s="1745" t="s">
        <v>1270</v>
      </c>
      <c r="R23" s="1745" t="s">
        <v>1270</v>
      </c>
      <c r="S23" s="1351">
        <v>60</v>
      </c>
      <c r="T23" s="1745" t="s">
        <v>1270</v>
      </c>
      <c r="U23" s="1745" t="s">
        <v>1271</v>
      </c>
      <c r="V23" s="1746">
        <v>40</v>
      </c>
      <c r="W23" s="1124"/>
    </row>
    <row r="24" spans="1:23">
      <c r="A24" s="214"/>
      <c r="B24" s="1419" t="s">
        <v>440</v>
      </c>
      <c r="C24" s="1396"/>
      <c r="D24" s="1745"/>
      <c r="E24" s="1745"/>
      <c r="F24" s="1745"/>
      <c r="G24" s="1745"/>
      <c r="H24" s="1742"/>
      <c r="I24" s="1743">
        <v>60</v>
      </c>
      <c r="J24" s="1744">
        <v>60</v>
      </c>
      <c r="K24" s="1745" t="s">
        <v>1270</v>
      </c>
      <c r="L24" s="1745" t="s">
        <v>1270</v>
      </c>
      <c r="M24" s="1745" t="s">
        <v>1270</v>
      </c>
      <c r="N24" s="1745" t="s">
        <v>1270</v>
      </c>
      <c r="O24" s="1745"/>
      <c r="P24" s="1745" t="s">
        <v>1270</v>
      </c>
      <c r="Q24" s="1745" t="s">
        <v>1270</v>
      </c>
      <c r="R24" s="1745" t="s">
        <v>1270</v>
      </c>
      <c r="S24" s="1351">
        <v>60</v>
      </c>
      <c r="T24" s="1745" t="s">
        <v>1270</v>
      </c>
      <c r="U24" s="1745" t="s">
        <v>1271</v>
      </c>
      <c r="V24" s="1746">
        <v>40</v>
      </c>
      <c r="W24" s="1124"/>
    </row>
    <row r="25" spans="1:23">
      <c r="A25" s="214"/>
      <c r="B25" s="1419" t="s">
        <v>444</v>
      </c>
      <c r="C25" s="1396"/>
      <c r="D25" s="1745"/>
      <c r="E25" s="1745"/>
      <c r="F25" s="1745"/>
      <c r="G25" s="1745"/>
      <c r="H25" s="1742"/>
      <c r="I25" s="1743">
        <v>60</v>
      </c>
      <c r="J25" s="1744">
        <v>60</v>
      </c>
      <c r="K25" s="1745" t="s">
        <v>1270</v>
      </c>
      <c r="L25" s="1745" t="s">
        <v>1270</v>
      </c>
      <c r="M25" s="1745" t="s">
        <v>1270</v>
      </c>
      <c r="N25" s="1745" t="s">
        <v>1270</v>
      </c>
      <c r="O25" s="1745"/>
      <c r="P25" s="1745" t="s">
        <v>1270</v>
      </c>
      <c r="Q25" s="1745" t="s">
        <v>1270</v>
      </c>
      <c r="R25" s="1745" t="s">
        <v>1270</v>
      </c>
      <c r="S25" s="1351">
        <v>60</v>
      </c>
      <c r="T25" s="1745" t="s">
        <v>1270</v>
      </c>
      <c r="U25" s="1745" t="s">
        <v>1271</v>
      </c>
      <c r="V25" s="1746">
        <v>40</v>
      </c>
      <c r="W25" s="1124"/>
    </row>
    <row r="26" spans="1:23">
      <c r="A26" s="214"/>
      <c r="B26" s="1419" t="s">
        <v>441</v>
      </c>
      <c r="C26" s="1396"/>
      <c r="D26" s="1745"/>
      <c r="E26" s="1745"/>
      <c r="F26" s="1745"/>
      <c r="G26" s="1745"/>
      <c r="H26" s="1742"/>
      <c r="I26" s="1743">
        <v>60</v>
      </c>
      <c r="J26" s="1744">
        <v>60</v>
      </c>
      <c r="K26" s="1745" t="s">
        <v>1270</v>
      </c>
      <c r="L26" s="1745" t="s">
        <v>1270</v>
      </c>
      <c r="M26" s="1745" t="s">
        <v>1270</v>
      </c>
      <c r="N26" s="1745" t="s">
        <v>1270</v>
      </c>
      <c r="O26" s="1745"/>
      <c r="P26" s="1745" t="s">
        <v>1270</v>
      </c>
      <c r="Q26" s="1745" t="s">
        <v>1270</v>
      </c>
      <c r="R26" s="1745" t="s">
        <v>1270</v>
      </c>
      <c r="S26" s="1351">
        <v>60</v>
      </c>
      <c r="T26" s="1745" t="s">
        <v>1270</v>
      </c>
      <c r="U26" s="1745" t="s">
        <v>1271</v>
      </c>
      <c r="V26" s="1746">
        <v>40</v>
      </c>
      <c r="W26" s="1124"/>
    </row>
    <row r="27" spans="1:23">
      <c r="A27" s="214"/>
      <c r="B27" s="1419" t="s">
        <v>442</v>
      </c>
      <c r="C27" s="1396"/>
      <c r="D27" s="1745"/>
      <c r="E27" s="1745"/>
      <c r="F27" s="1745"/>
      <c r="G27" s="1745"/>
      <c r="H27" s="1742"/>
      <c r="I27" s="1743">
        <v>60</v>
      </c>
      <c r="J27" s="1744">
        <v>60</v>
      </c>
      <c r="K27" s="1745" t="s">
        <v>1270</v>
      </c>
      <c r="L27" s="1745" t="s">
        <v>1270</v>
      </c>
      <c r="M27" s="1745" t="s">
        <v>1270</v>
      </c>
      <c r="N27" s="1745" t="s">
        <v>1270</v>
      </c>
      <c r="O27" s="1745"/>
      <c r="P27" s="1745" t="s">
        <v>1270</v>
      </c>
      <c r="Q27" s="1745" t="s">
        <v>1270</v>
      </c>
      <c r="R27" s="1745" t="s">
        <v>1270</v>
      </c>
      <c r="S27" s="1351">
        <v>60</v>
      </c>
      <c r="T27" s="1745" t="s">
        <v>1270</v>
      </c>
      <c r="U27" s="1745" t="s">
        <v>1271</v>
      </c>
      <c r="V27" s="1746">
        <v>40</v>
      </c>
      <c r="W27" s="1124"/>
    </row>
    <row r="28" spans="1:23">
      <c r="A28" s="214"/>
      <c r="B28" s="3495" t="s">
        <v>1180</v>
      </c>
      <c r="C28" s="3496"/>
      <c r="D28" s="756"/>
      <c r="E28" s="756"/>
      <c r="F28" s="756"/>
      <c r="G28" s="756"/>
      <c r="H28" s="756"/>
      <c r="I28" s="756"/>
      <c r="J28" s="756"/>
      <c r="K28" s="756"/>
      <c r="L28" s="756"/>
      <c r="M28" s="756"/>
      <c r="N28" s="756"/>
      <c r="O28" s="756"/>
      <c r="P28" s="756"/>
      <c r="Q28" s="756"/>
      <c r="R28" s="756"/>
      <c r="S28" s="756"/>
      <c r="T28" s="756"/>
      <c r="U28" s="756"/>
      <c r="V28" s="1235"/>
      <c r="W28" s="1124"/>
    </row>
    <row r="29" spans="1:23" ht="15" customHeight="1">
      <c r="A29" s="214"/>
      <c r="B29" s="3497"/>
      <c r="C29" s="3498"/>
      <c r="D29" s="3498"/>
      <c r="E29" s="3498"/>
      <c r="F29" s="3498"/>
      <c r="G29" s="3498"/>
      <c r="H29" s="3498"/>
      <c r="I29" s="3498"/>
      <c r="J29" s="3498"/>
      <c r="K29" s="3498"/>
      <c r="L29" s="3498"/>
      <c r="M29" s="3498"/>
      <c r="N29" s="3498"/>
      <c r="O29" s="3498"/>
      <c r="P29" s="3498"/>
      <c r="Q29" s="3498"/>
      <c r="R29" s="3498"/>
      <c r="S29" s="3498"/>
      <c r="T29" s="3498"/>
      <c r="U29" s="3499"/>
      <c r="V29" s="1235"/>
      <c r="W29" s="1124"/>
    </row>
    <row r="30" spans="1:23" ht="15" customHeight="1">
      <c r="A30" s="214"/>
      <c r="B30" s="3500"/>
      <c r="C30" s="3501"/>
      <c r="D30" s="3501"/>
      <c r="E30" s="3501"/>
      <c r="F30" s="3501"/>
      <c r="G30" s="3501"/>
      <c r="H30" s="3501"/>
      <c r="I30" s="3501"/>
      <c r="J30" s="3501"/>
      <c r="K30" s="3501"/>
      <c r="L30" s="3501"/>
      <c r="M30" s="3501"/>
      <c r="N30" s="3501"/>
      <c r="O30" s="3501"/>
      <c r="P30" s="3501"/>
      <c r="Q30" s="3501"/>
      <c r="R30" s="3501"/>
      <c r="S30" s="3501"/>
      <c r="T30" s="3501"/>
      <c r="U30" s="3502"/>
      <c r="V30" s="1235"/>
      <c r="W30" s="1124"/>
    </row>
    <row r="31" spans="1:23" ht="15" customHeight="1">
      <c r="A31" s="214"/>
      <c r="B31" s="3500"/>
      <c r="C31" s="3501"/>
      <c r="D31" s="3501"/>
      <c r="E31" s="3501"/>
      <c r="F31" s="3501"/>
      <c r="G31" s="3501"/>
      <c r="H31" s="3501"/>
      <c r="I31" s="3501"/>
      <c r="J31" s="3501"/>
      <c r="K31" s="3501"/>
      <c r="L31" s="3501"/>
      <c r="M31" s="3501"/>
      <c r="N31" s="3501"/>
      <c r="O31" s="3501"/>
      <c r="P31" s="3501"/>
      <c r="Q31" s="3501"/>
      <c r="R31" s="3501"/>
      <c r="S31" s="3501"/>
      <c r="T31" s="3501"/>
      <c r="U31" s="3502"/>
      <c r="V31" s="1235"/>
      <c r="W31" s="1124"/>
    </row>
    <row r="32" spans="1:23" ht="15" customHeight="1">
      <c r="A32" s="214"/>
      <c r="B32" s="3500"/>
      <c r="C32" s="3501"/>
      <c r="D32" s="3501"/>
      <c r="E32" s="3501"/>
      <c r="F32" s="3501"/>
      <c r="G32" s="3501"/>
      <c r="H32" s="3501"/>
      <c r="I32" s="3501"/>
      <c r="J32" s="3501"/>
      <c r="K32" s="3501"/>
      <c r="L32" s="3501"/>
      <c r="M32" s="3501"/>
      <c r="N32" s="3501"/>
      <c r="O32" s="3501"/>
      <c r="P32" s="3501"/>
      <c r="Q32" s="3501"/>
      <c r="R32" s="3501"/>
      <c r="S32" s="3501"/>
      <c r="T32" s="3501"/>
      <c r="U32" s="3502"/>
      <c r="V32" s="1420"/>
      <c r="W32" s="1124"/>
    </row>
    <row r="33" spans="1:23" ht="15" customHeight="1">
      <c r="A33" s="214"/>
      <c r="B33" s="3500"/>
      <c r="C33" s="3501"/>
      <c r="D33" s="3501"/>
      <c r="E33" s="3501"/>
      <c r="F33" s="3501"/>
      <c r="G33" s="3501"/>
      <c r="H33" s="3501"/>
      <c r="I33" s="3501"/>
      <c r="J33" s="3501"/>
      <c r="K33" s="3501"/>
      <c r="L33" s="3501"/>
      <c r="M33" s="3501"/>
      <c r="N33" s="3501"/>
      <c r="O33" s="3501"/>
      <c r="P33" s="3501"/>
      <c r="Q33" s="3501"/>
      <c r="R33" s="3501"/>
      <c r="S33" s="3501"/>
      <c r="T33" s="3501"/>
      <c r="U33" s="3502"/>
      <c r="V33" s="1235"/>
      <c r="W33" s="1124"/>
    </row>
    <row r="34" spans="1:23" ht="15" customHeight="1">
      <c r="A34" s="214"/>
      <c r="B34" s="3503"/>
      <c r="C34" s="3504"/>
      <c r="D34" s="3504"/>
      <c r="E34" s="3504"/>
      <c r="F34" s="3504"/>
      <c r="G34" s="3504"/>
      <c r="H34" s="3504"/>
      <c r="I34" s="3504"/>
      <c r="J34" s="3504"/>
      <c r="K34" s="3504"/>
      <c r="L34" s="3504"/>
      <c r="M34" s="3504"/>
      <c r="N34" s="3504"/>
      <c r="O34" s="3504"/>
      <c r="P34" s="3504"/>
      <c r="Q34" s="3504"/>
      <c r="R34" s="3504"/>
      <c r="S34" s="3504"/>
      <c r="T34" s="3504"/>
      <c r="U34" s="3505"/>
      <c r="V34" s="1235"/>
      <c r="W34" s="1124"/>
    </row>
    <row r="35" spans="1:23" ht="13.5" customHeight="1" thickBot="1">
      <c r="A35" s="214"/>
      <c r="B35" s="3517"/>
      <c r="C35" s="3518"/>
      <c r="D35" s="3518"/>
      <c r="E35" s="3518"/>
      <c r="F35" s="3518"/>
      <c r="G35" s="3518"/>
      <c r="H35" s="3518"/>
      <c r="I35" s="3518"/>
      <c r="J35" s="3518"/>
      <c r="K35" s="3518"/>
      <c r="L35" s="3518"/>
      <c r="M35" s="3518"/>
      <c r="N35" s="3518"/>
      <c r="O35" s="3518"/>
      <c r="P35" s="3518"/>
      <c r="Q35" s="3518"/>
      <c r="R35" s="3518"/>
      <c r="S35" s="3518"/>
      <c r="T35" s="3518"/>
      <c r="U35" s="3518"/>
      <c r="V35" s="1421"/>
      <c r="W35" s="1124"/>
    </row>
    <row r="36" spans="1:23" ht="27" customHeight="1">
      <c r="A36" s="214"/>
      <c r="B36" s="214"/>
      <c r="C36" s="214"/>
      <c r="D36" s="214"/>
      <c r="E36" s="214"/>
      <c r="F36" s="214"/>
      <c r="G36" s="214"/>
      <c r="H36" s="214"/>
      <c r="I36" s="3516" t="s">
        <v>1249</v>
      </c>
      <c r="J36" s="3516"/>
      <c r="K36" s="3516"/>
      <c r="L36" s="3516"/>
      <c r="M36" s="3516"/>
      <c r="N36" s="3516"/>
      <c r="O36" s="3516"/>
      <c r="P36" s="3516"/>
      <c r="Q36" s="3516"/>
      <c r="R36" s="3516"/>
      <c r="S36" s="3516"/>
      <c r="T36" s="3516"/>
      <c r="U36" s="3516"/>
      <c r="V36" s="1415">
        <v>32</v>
      </c>
      <c r="W36" s="1406"/>
    </row>
  </sheetData>
  <mergeCells count="43">
    <mergeCell ref="I36:U36"/>
    <mergeCell ref="B35:U35"/>
    <mergeCell ref="E9:E11"/>
    <mergeCell ref="F9:F11"/>
    <mergeCell ref="G9:G11"/>
    <mergeCell ref="I5:I10"/>
    <mergeCell ref="J5:J10"/>
    <mergeCell ref="S5:S10"/>
    <mergeCell ref="B8:C8"/>
    <mergeCell ref="B9:C9"/>
    <mergeCell ref="K5:K10"/>
    <mergeCell ref="T5:T10"/>
    <mergeCell ref="U5:U10"/>
    <mergeCell ref="L6:O9"/>
    <mergeCell ref="P6:P9"/>
    <mergeCell ref="Q6:Q9"/>
    <mergeCell ref="B1:C1"/>
    <mergeCell ref="B12:V12"/>
    <mergeCell ref="T4:V4"/>
    <mergeCell ref="D4:J4"/>
    <mergeCell ref="K11:R11"/>
    <mergeCell ref="T11:U11"/>
    <mergeCell ref="L5:O5"/>
    <mergeCell ref="P5:R5"/>
    <mergeCell ref="D9:D11"/>
    <mergeCell ref="B2:V2"/>
    <mergeCell ref="B3:C3"/>
    <mergeCell ref="D3:J3"/>
    <mergeCell ref="K3:V3"/>
    <mergeCell ref="K4:S4"/>
    <mergeCell ref="B4:C4"/>
    <mergeCell ref="D5:E8"/>
    <mergeCell ref="B21:V21"/>
    <mergeCell ref="B28:C28"/>
    <mergeCell ref="B29:U34"/>
    <mergeCell ref="B20:V20"/>
    <mergeCell ref="B10:C11"/>
    <mergeCell ref="F5:G8"/>
    <mergeCell ref="H5:H11"/>
    <mergeCell ref="B13:V13"/>
    <mergeCell ref="V5:V10"/>
    <mergeCell ref="B5:C7"/>
    <mergeCell ref="R6:R9"/>
  </mergeCells>
  <pageMargins left="0.19685039370078741" right="0.11811023622047245" top="0.15748031496062992" bottom="0.19685039370078741" header="0.19685039370078741" footer="0.31496062992125984"/>
  <pageSetup paperSize="9" scale="9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W38"/>
  <sheetViews>
    <sheetView view="pageBreakPreview" zoomScale="80" zoomScaleSheetLayoutView="80" workbookViewId="0"/>
  </sheetViews>
  <sheetFormatPr defaultColWidth="8.85546875" defaultRowHeight="15"/>
  <cols>
    <col min="1" max="1" width="1.28515625" style="30" customWidth="1"/>
    <col min="2" max="2" width="34.42578125" style="30" customWidth="1"/>
    <col min="3" max="3" width="26.5703125" style="30" customWidth="1"/>
    <col min="4" max="8" width="7.28515625" style="30" customWidth="1"/>
    <col min="9" max="9" width="4.42578125" style="30" customWidth="1"/>
    <col min="10" max="10" width="5" style="30" customWidth="1"/>
    <col min="11" max="15" width="3.7109375" style="30" customWidth="1"/>
    <col min="16" max="16" width="3.140625" style="30" customWidth="1"/>
    <col min="17" max="17" width="3.42578125" style="30" customWidth="1"/>
    <col min="18" max="18" width="3.5703125" style="30" customWidth="1"/>
    <col min="19" max="19" width="4.42578125" style="30" customWidth="1"/>
    <col min="20" max="21" width="3.7109375" style="30" customWidth="1"/>
    <col min="22" max="22" width="4.42578125" style="30" customWidth="1"/>
    <col min="23" max="23" width="1.28515625" style="30" customWidth="1"/>
    <col min="24" max="16384" width="8.85546875" style="30"/>
  </cols>
  <sheetData>
    <row r="1" spans="1:23" ht="15.75" thickBot="1">
      <c r="A1" s="1"/>
      <c r="B1" s="3556" t="str">
        <f>Page3!A4</f>
        <v>MOHOKARE LOCAL MUNICIPALITY</v>
      </c>
      <c r="C1" s="3556"/>
      <c r="D1" s="1"/>
      <c r="E1" s="1"/>
      <c r="F1" s="1"/>
      <c r="G1" s="1"/>
      <c r="H1" s="1"/>
      <c r="I1" s="1"/>
      <c r="J1" s="1"/>
      <c r="K1" s="1"/>
      <c r="L1" s="1"/>
      <c r="M1" s="1"/>
      <c r="N1" s="1"/>
      <c r="O1" s="1"/>
      <c r="P1" s="1"/>
      <c r="Q1" s="1"/>
      <c r="R1" s="62" t="str">
        <f>Page3!F4</f>
        <v>WSDP 2012</v>
      </c>
      <c r="S1" s="1"/>
      <c r="T1" s="1"/>
      <c r="U1" s="1"/>
      <c r="V1" s="1"/>
      <c r="W1" s="29"/>
    </row>
    <row r="2" spans="1:23" ht="16.5" customHeight="1" thickBot="1">
      <c r="A2" s="1"/>
      <c r="B2" s="3557" t="s">
        <v>334</v>
      </c>
      <c r="C2" s="3558"/>
      <c r="D2" s="3558"/>
      <c r="E2" s="3558"/>
      <c r="F2" s="3558"/>
      <c r="G2" s="3558"/>
      <c r="H2" s="3558"/>
      <c r="I2" s="3558"/>
      <c r="J2" s="3558"/>
      <c r="K2" s="3558"/>
      <c r="L2" s="3558"/>
      <c r="M2" s="3558"/>
      <c r="N2" s="3558"/>
      <c r="O2" s="3558"/>
      <c r="P2" s="3558"/>
      <c r="Q2" s="3558"/>
      <c r="R2" s="3558"/>
      <c r="S2" s="3558"/>
      <c r="T2" s="3558"/>
      <c r="U2" s="3558"/>
      <c r="V2" s="3559"/>
      <c r="W2" s="25"/>
    </row>
    <row r="3" spans="1:23">
      <c r="A3" s="1"/>
      <c r="B3" s="3560" t="s">
        <v>66</v>
      </c>
      <c r="C3" s="3561"/>
      <c r="D3" s="3562" t="s">
        <v>705</v>
      </c>
      <c r="E3" s="3562"/>
      <c r="F3" s="3562"/>
      <c r="G3" s="3562"/>
      <c r="H3" s="3562"/>
      <c r="I3" s="3562"/>
      <c r="J3" s="3562"/>
      <c r="K3" s="3563" t="s">
        <v>67</v>
      </c>
      <c r="L3" s="3563"/>
      <c r="M3" s="3563"/>
      <c r="N3" s="3563"/>
      <c r="O3" s="3563"/>
      <c r="P3" s="3563"/>
      <c r="Q3" s="3563"/>
      <c r="R3" s="3563"/>
      <c r="S3" s="3563"/>
      <c r="T3" s="3563"/>
      <c r="U3" s="3563"/>
      <c r="V3" s="3564"/>
      <c r="W3" s="29"/>
    </row>
    <row r="4" spans="1:23" ht="12.75" customHeight="1">
      <c r="A4" s="1"/>
      <c r="B4" s="3565"/>
      <c r="C4" s="3566"/>
      <c r="D4" s="3576" t="s">
        <v>119</v>
      </c>
      <c r="E4" s="3576"/>
      <c r="F4" s="3576"/>
      <c r="G4" s="3576"/>
      <c r="H4" s="3576"/>
      <c r="I4" s="3576"/>
      <c r="J4" s="3576"/>
      <c r="K4" s="3579" t="s">
        <v>735</v>
      </c>
      <c r="L4" s="3579"/>
      <c r="M4" s="3579"/>
      <c r="N4" s="3579"/>
      <c r="O4" s="3579"/>
      <c r="P4" s="3579"/>
      <c r="Q4" s="3579"/>
      <c r="R4" s="3579"/>
      <c r="S4" s="3579"/>
      <c r="T4" s="3580" t="s">
        <v>69</v>
      </c>
      <c r="U4" s="3580"/>
      <c r="V4" s="3581"/>
      <c r="W4" s="29"/>
    </row>
    <row r="5" spans="1:23" ht="13.5" customHeight="1">
      <c r="A5" s="1"/>
      <c r="B5" s="3577" t="s">
        <v>456</v>
      </c>
      <c r="C5" s="3578"/>
      <c r="D5" s="3567" t="s">
        <v>41</v>
      </c>
      <c r="E5" s="3568"/>
      <c r="F5" s="3567" t="s">
        <v>55</v>
      </c>
      <c r="G5" s="3568"/>
      <c r="H5" s="3573" t="s">
        <v>438</v>
      </c>
      <c r="I5" s="3584" t="s">
        <v>73</v>
      </c>
      <c r="J5" s="3549" t="s">
        <v>73</v>
      </c>
      <c r="K5" s="3545" t="s">
        <v>70</v>
      </c>
      <c r="L5" s="3582" t="s">
        <v>108</v>
      </c>
      <c r="M5" s="3582"/>
      <c r="N5" s="3582"/>
      <c r="O5" s="3582"/>
      <c r="P5" s="3583" t="s">
        <v>72</v>
      </c>
      <c r="Q5" s="3583"/>
      <c r="R5" s="3583"/>
      <c r="S5" s="3553" t="s">
        <v>73</v>
      </c>
      <c r="T5" s="3545" t="s">
        <v>70</v>
      </c>
      <c r="U5" s="3546" t="s">
        <v>74</v>
      </c>
      <c r="V5" s="3587" t="s">
        <v>73</v>
      </c>
      <c r="W5" s="29"/>
    </row>
    <row r="6" spans="1:23" ht="1.5" customHeight="1">
      <c r="A6" s="1"/>
      <c r="B6" s="3577"/>
      <c r="C6" s="3578"/>
      <c r="D6" s="3569"/>
      <c r="E6" s="3570"/>
      <c r="F6" s="3569"/>
      <c r="G6" s="3570"/>
      <c r="H6" s="3574"/>
      <c r="I6" s="3584"/>
      <c r="J6" s="3549"/>
      <c r="K6" s="3545"/>
      <c r="L6" s="3585" t="s">
        <v>75</v>
      </c>
      <c r="M6" s="3548"/>
      <c r="N6" s="3548"/>
      <c r="O6" s="3548"/>
      <c r="P6" s="3586" t="s">
        <v>364</v>
      </c>
      <c r="Q6" s="3547" t="s">
        <v>77</v>
      </c>
      <c r="R6" s="3547" t="s">
        <v>78</v>
      </c>
      <c r="S6" s="3553"/>
      <c r="T6" s="3545"/>
      <c r="U6" s="3546"/>
      <c r="V6" s="3587"/>
      <c r="W6" s="29"/>
    </row>
    <row r="7" spans="1:23" ht="88.5" customHeight="1">
      <c r="A7" s="1"/>
      <c r="B7" s="3577"/>
      <c r="C7" s="3578"/>
      <c r="D7" s="3569"/>
      <c r="E7" s="3570"/>
      <c r="F7" s="3569"/>
      <c r="G7" s="3570"/>
      <c r="H7" s="3574"/>
      <c r="I7" s="3584"/>
      <c r="J7" s="3549"/>
      <c r="K7" s="3545"/>
      <c r="L7" s="3548"/>
      <c r="M7" s="3548"/>
      <c r="N7" s="3548"/>
      <c r="O7" s="3548"/>
      <c r="P7" s="3548"/>
      <c r="Q7" s="3548"/>
      <c r="R7" s="3548"/>
      <c r="S7" s="3553"/>
      <c r="T7" s="3545"/>
      <c r="U7" s="3546"/>
      <c r="V7" s="3587"/>
      <c r="W7" s="29"/>
    </row>
    <row r="8" spans="1:23" ht="23.25" customHeight="1">
      <c r="A8" s="1"/>
      <c r="B8" s="3541" t="s">
        <v>641</v>
      </c>
      <c r="C8" s="3542"/>
      <c r="D8" s="3571"/>
      <c r="E8" s="3572"/>
      <c r="F8" s="3571"/>
      <c r="G8" s="3572"/>
      <c r="H8" s="3574"/>
      <c r="I8" s="3584"/>
      <c r="J8" s="3549"/>
      <c r="K8" s="3545"/>
      <c r="L8" s="3548"/>
      <c r="M8" s="3548"/>
      <c r="N8" s="3548"/>
      <c r="O8" s="3548"/>
      <c r="P8" s="3548"/>
      <c r="Q8" s="3548"/>
      <c r="R8" s="3548"/>
      <c r="S8" s="3553"/>
      <c r="T8" s="3545"/>
      <c r="U8" s="3546"/>
      <c r="V8" s="3587"/>
      <c r="W8" s="29"/>
    </row>
    <row r="9" spans="1:23" ht="13.5" customHeight="1">
      <c r="A9" s="1"/>
      <c r="B9" s="3543" t="s">
        <v>37</v>
      </c>
      <c r="C9" s="3544"/>
      <c r="D9" s="3550" t="s">
        <v>445</v>
      </c>
      <c r="E9" s="3550" t="s">
        <v>446</v>
      </c>
      <c r="F9" s="3550" t="s">
        <v>445</v>
      </c>
      <c r="G9" s="3550" t="s">
        <v>446</v>
      </c>
      <c r="H9" s="3574"/>
      <c r="I9" s="3584"/>
      <c r="J9" s="3549"/>
      <c r="K9" s="3545"/>
      <c r="L9" s="3548"/>
      <c r="M9" s="3548"/>
      <c r="N9" s="3548"/>
      <c r="O9" s="3548"/>
      <c r="P9" s="3548"/>
      <c r="Q9" s="3548"/>
      <c r="R9" s="3548"/>
      <c r="S9" s="3553"/>
      <c r="T9" s="3545"/>
      <c r="U9" s="3546"/>
      <c r="V9" s="3587"/>
      <c r="W9" s="29"/>
    </row>
    <row r="10" spans="1:23" ht="14.25" customHeight="1">
      <c r="A10" s="1"/>
      <c r="B10" s="3551" t="s">
        <v>208</v>
      </c>
      <c r="C10" s="3552"/>
      <c r="D10" s="3550"/>
      <c r="E10" s="3550"/>
      <c r="F10" s="3550"/>
      <c r="G10" s="3550"/>
      <c r="H10" s="3574"/>
      <c r="I10" s="3584"/>
      <c r="J10" s="3549"/>
      <c r="K10" s="3545"/>
      <c r="L10" s="1416">
        <v>1</v>
      </c>
      <c r="M10" s="1416">
        <v>3</v>
      </c>
      <c r="N10" s="1416">
        <v>5</v>
      </c>
      <c r="O10" s="1416" t="s">
        <v>79</v>
      </c>
      <c r="P10" s="560" t="s">
        <v>80</v>
      </c>
      <c r="Q10" s="560" t="s">
        <v>80</v>
      </c>
      <c r="R10" s="560" t="s">
        <v>80</v>
      </c>
      <c r="S10" s="3553"/>
      <c r="T10" s="3545"/>
      <c r="U10" s="3546"/>
      <c r="V10" s="3587"/>
      <c r="W10" s="29"/>
    </row>
    <row r="11" spans="1:23" ht="14.25" customHeight="1">
      <c r="A11" s="1"/>
      <c r="B11" s="3551"/>
      <c r="C11" s="3552"/>
      <c r="D11" s="3550"/>
      <c r="E11" s="3550"/>
      <c r="F11" s="3550"/>
      <c r="G11" s="3550"/>
      <c r="H11" s="3575"/>
      <c r="I11" s="1061" t="s">
        <v>302</v>
      </c>
      <c r="J11" s="1061" t="s">
        <v>302</v>
      </c>
      <c r="K11" s="3525" t="s">
        <v>663</v>
      </c>
      <c r="L11" s="3525"/>
      <c r="M11" s="3525"/>
      <c r="N11" s="3525"/>
      <c r="O11" s="3525"/>
      <c r="P11" s="3525"/>
      <c r="Q11" s="3525"/>
      <c r="R11" s="3525"/>
      <c r="S11" s="1061" t="s">
        <v>302</v>
      </c>
      <c r="T11" s="3531" t="s">
        <v>661</v>
      </c>
      <c r="U11" s="3531"/>
      <c r="V11" s="561" t="s">
        <v>302</v>
      </c>
      <c r="W11" s="29"/>
    </row>
    <row r="12" spans="1:23" ht="9.75" customHeight="1">
      <c r="A12" s="1"/>
      <c r="B12" s="3535" t="s">
        <v>1</v>
      </c>
      <c r="C12" s="3536"/>
      <c r="D12" s="3536"/>
      <c r="E12" s="3536"/>
      <c r="F12" s="3536"/>
      <c r="G12" s="3536"/>
      <c r="H12" s="3536"/>
      <c r="I12" s="3536"/>
      <c r="J12" s="3536"/>
      <c r="K12" s="3536"/>
      <c r="L12" s="3536"/>
      <c r="M12" s="3536"/>
      <c r="N12" s="3536"/>
      <c r="O12" s="3536"/>
      <c r="P12" s="3536"/>
      <c r="Q12" s="3536"/>
      <c r="R12" s="3536"/>
      <c r="S12" s="3536"/>
      <c r="T12" s="3536"/>
      <c r="U12" s="3536"/>
      <c r="V12" s="3537"/>
      <c r="W12" s="29"/>
    </row>
    <row r="13" spans="1:23">
      <c r="A13" s="1"/>
      <c r="B13" s="3522" t="s">
        <v>1184</v>
      </c>
      <c r="C13" s="3523"/>
      <c r="D13" s="3523"/>
      <c r="E13" s="3523"/>
      <c r="F13" s="3523"/>
      <c r="G13" s="3523"/>
      <c r="H13" s="3523"/>
      <c r="I13" s="3523"/>
      <c r="J13" s="3523"/>
      <c r="K13" s="3523"/>
      <c r="L13" s="3523"/>
      <c r="M13" s="3523"/>
      <c r="N13" s="3523"/>
      <c r="O13" s="3523"/>
      <c r="P13" s="3523"/>
      <c r="Q13" s="3523"/>
      <c r="R13" s="3523"/>
      <c r="S13" s="3523"/>
      <c r="T13" s="3523"/>
      <c r="U13" s="3523"/>
      <c r="V13" s="3524"/>
      <c r="W13" s="29"/>
    </row>
    <row r="14" spans="1:23" ht="12.75" customHeight="1">
      <c r="A14" s="1"/>
      <c r="B14" s="54" t="s">
        <v>523</v>
      </c>
      <c r="C14" s="28" t="s">
        <v>1</v>
      </c>
      <c r="D14" s="60">
        <v>93.5</v>
      </c>
      <c r="E14" s="60">
        <v>93.5</v>
      </c>
      <c r="F14" s="60" t="s">
        <v>1314</v>
      </c>
      <c r="G14" s="60" t="s">
        <v>1314</v>
      </c>
      <c r="H14" s="1424">
        <v>93.5</v>
      </c>
      <c r="I14" s="1425">
        <v>60</v>
      </c>
      <c r="J14" s="1426">
        <v>60</v>
      </c>
      <c r="K14" s="61" t="s">
        <v>1270</v>
      </c>
      <c r="L14" s="61" t="s">
        <v>1270</v>
      </c>
      <c r="M14" s="61" t="s">
        <v>1270</v>
      </c>
      <c r="N14" s="61" t="s">
        <v>1270</v>
      </c>
      <c r="O14" s="61"/>
      <c r="P14" s="61" t="s">
        <v>1270</v>
      </c>
      <c r="Q14" s="61" t="s">
        <v>1270</v>
      </c>
      <c r="R14" s="61" t="s">
        <v>1270</v>
      </c>
      <c r="S14" s="1427">
        <v>60</v>
      </c>
      <c r="T14" s="61" t="s">
        <v>1270</v>
      </c>
      <c r="U14" s="61" t="s">
        <v>1271</v>
      </c>
      <c r="V14" s="1429">
        <v>40</v>
      </c>
      <c r="W14" s="29"/>
    </row>
    <row r="15" spans="1:23" ht="12.75" customHeight="1">
      <c r="A15" s="1"/>
      <c r="B15" s="54" t="s">
        <v>518</v>
      </c>
      <c r="C15" s="28"/>
      <c r="D15" s="3526"/>
      <c r="E15" s="3526"/>
      <c r="F15" s="3526"/>
      <c r="G15" s="3526"/>
      <c r="H15" s="3526"/>
      <c r="I15" s="3526"/>
      <c r="J15" s="3526"/>
      <c r="K15" s="3526"/>
      <c r="L15" s="3526"/>
      <c r="M15" s="3526"/>
      <c r="N15" s="3526"/>
      <c r="O15" s="3526"/>
      <c r="P15" s="3526"/>
      <c r="Q15" s="3526"/>
      <c r="R15" s="3526"/>
      <c r="S15" s="3526"/>
      <c r="T15" s="3526"/>
      <c r="U15" s="3526"/>
      <c r="V15" s="3527"/>
      <c r="W15" s="29"/>
    </row>
    <row r="16" spans="1:23" ht="12.75" customHeight="1">
      <c r="A16" s="1"/>
      <c r="B16" s="54" t="s">
        <v>519</v>
      </c>
      <c r="C16" s="28"/>
      <c r="D16" s="1422" t="s">
        <v>1313</v>
      </c>
      <c r="E16" s="1422" t="s">
        <v>1313</v>
      </c>
      <c r="F16" s="1422" t="s">
        <v>1313</v>
      </c>
      <c r="G16" s="1422" t="s">
        <v>1313</v>
      </c>
      <c r="H16" s="1423"/>
      <c r="I16" s="1425">
        <v>60</v>
      </c>
      <c r="J16" s="1426">
        <v>60</v>
      </c>
      <c r="K16" s="61" t="s">
        <v>1270</v>
      </c>
      <c r="L16" s="61" t="s">
        <v>1270</v>
      </c>
      <c r="M16" s="61" t="s">
        <v>1270</v>
      </c>
      <c r="N16" s="61" t="s">
        <v>1270</v>
      </c>
      <c r="O16" s="61"/>
      <c r="P16" s="61" t="s">
        <v>1270</v>
      </c>
      <c r="Q16" s="61" t="s">
        <v>1270</v>
      </c>
      <c r="R16" s="61" t="s">
        <v>1270</v>
      </c>
      <c r="S16" s="1427">
        <v>60</v>
      </c>
      <c r="T16" s="61" t="s">
        <v>1270</v>
      </c>
      <c r="U16" s="61" t="s">
        <v>1271</v>
      </c>
      <c r="V16" s="1429">
        <v>40</v>
      </c>
      <c r="W16" s="29"/>
    </row>
    <row r="17" spans="1:23" ht="12.75" customHeight="1">
      <c r="A17" s="1"/>
      <c r="B17" s="54" t="s">
        <v>520</v>
      </c>
      <c r="C17" s="28"/>
      <c r="D17" s="1422" t="s">
        <v>1313</v>
      </c>
      <c r="E17" s="1422" t="s">
        <v>1313</v>
      </c>
      <c r="F17" s="1422" t="s">
        <v>1313</v>
      </c>
      <c r="G17" s="1422" t="s">
        <v>1313</v>
      </c>
      <c r="H17" s="1423"/>
      <c r="I17" s="1425">
        <v>60</v>
      </c>
      <c r="J17" s="1426">
        <v>60</v>
      </c>
      <c r="K17" s="61" t="s">
        <v>1270</v>
      </c>
      <c r="L17" s="61" t="s">
        <v>1270</v>
      </c>
      <c r="M17" s="61" t="s">
        <v>1270</v>
      </c>
      <c r="N17" s="61" t="s">
        <v>1270</v>
      </c>
      <c r="O17" s="61"/>
      <c r="P17" s="61" t="s">
        <v>1270</v>
      </c>
      <c r="Q17" s="61" t="s">
        <v>1270</v>
      </c>
      <c r="R17" s="61" t="s">
        <v>1270</v>
      </c>
      <c r="S17" s="1427">
        <v>60</v>
      </c>
      <c r="T17" s="61" t="s">
        <v>1270</v>
      </c>
      <c r="U17" s="61" t="s">
        <v>1271</v>
      </c>
      <c r="V17" s="1429">
        <v>40</v>
      </c>
      <c r="W17" s="29"/>
    </row>
    <row r="18" spans="1:23" ht="12.75" customHeight="1">
      <c r="A18" s="1"/>
      <c r="B18" s="54" t="s">
        <v>521</v>
      </c>
      <c r="C18" s="28"/>
      <c r="D18" s="1422" t="s">
        <v>1313</v>
      </c>
      <c r="E18" s="1422" t="s">
        <v>1313</v>
      </c>
      <c r="F18" s="1422" t="s">
        <v>1313</v>
      </c>
      <c r="G18" s="1422" t="s">
        <v>1313</v>
      </c>
      <c r="H18" s="1423">
        <v>5727712</v>
      </c>
      <c r="I18" s="1425">
        <v>60</v>
      </c>
      <c r="J18" s="1426">
        <v>60</v>
      </c>
      <c r="K18" s="61" t="s">
        <v>1270</v>
      </c>
      <c r="L18" s="61" t="s">
        <v>1270</v>
      </c>
      <c r="M18" s="61" t="s">
        <v>1270</v>
      </c>
      <c r="N18" s="61" t="s">
        <v>1270</v>
      </c>
      <c r="O18" s="61"/>
      <c r="P18" s="61" t="s">
        <v>1270</v>
      </c>
      <c r="Q18" s="61" t="s">
        <v>1270</v>
      </c>
      <c r="R18" s="61" t="s">
        <v>1270</v>
      </c>
      <c r="S18" s="1427">
        <v>60</v>
      </c>
      <c r="T18" s="61" t="s">
        <v>1270</v>
      </c>
      <c r="U18" s="61" t="s">
        <v>1271</v>
      </c>
      <c r="V18" s="1429">
        <v>40</v>
      </c>
      <c r="W18" s="29"/>
    </row>
    <row r="19" spans="1:23" ht="12.75" customHeight="1">
      <c r="A19" s="1"/>
      <c r="B19" s="54" t="s">
        <v>522</v>
      </c>
      <c r="C19" s="28"/>
      <c r="D19" s="1422" t="s">
        <v>1313</v>
      </c>
      <c r="E19" s="1422" t="s">
        <v>1313</v>
      </c>
      <c r="F19" s="1422" t="s">
        <v>1313</v>
      </c>
      <c r="G19" s="1422" t="s">
        <v>1313</v>
      </c>
      <c r="H19" s="1423"/>
      <c r="I19" s="1425">
        <v>60</v>
      </c>
      <c r="J19" s="1426">
        <v>60</v>
      </c>
      <c r="K19" s="61" t="s">
        <v>1270</v>
      </c>
      <c r="L19" s="61" t="s">
        <v>1270</v>
      </c>
      <c r="M19" s="61" t="s">
        <v>1270</v>
      </c>
      <c r="N19" s="61" t="s">
        <v>1270</v>
      </c>
      <c r="O19" s="61"/>
      <c r="P19" s="61" t="s">
        <v>1270</v>
      </c>
      <c r="Q19" s="61" t="s">
        <v>1270</v>
      </c>
      <c r="R19" s="61" t="s">
        <v>1270</v>
      </c>
      <c r="S19" s="1427">
        <v>60</v>
      </c>
      <c r="T19" s="61" t="s">
        <v>1270</v>
      </c>
      <c r="U19" s="61" t="s">
        <v>1271</v>
      </c>
      <c r="V19" s="1429">
        <v>40</v>
      </c>
      <c r="W19" s="29"/>
    </row>
    <row r="20" spans="1:23" ht="12.75" customHeight="1">
      <c r="A20" s="1"/>
      <c r="B20" s="3532"/>
      <c r="C20" s="3533"/>
      <c r="D20" s="3533"/>
      <c r="E20" s="3533"/>
      <c r="F20" s="3533"/>
      <c r="G20" s="3533"/>
      <c r="H20" s="3533"/>
      <c r="I20" s="3533"/>
      <c r="J20" s="3533"/>
      <c r="K20" s="3533"/>
      <c r="L20" s="3533"/>
      <c r="M20" s="3533"/>
      <c r="N20" s="3533"/>
      <c r="O20" s="3533"/>
      <c r="P20" s="3533"/>
      <c r="Q20" s="3533"/>
      <c r="R20" s="3533"/>
      <c r="S20" s="3533"/>
      <c r="T20" s="3533"/>
      <c r="U20" s="3533"/>
      <c r="V20" s="3534"/>
      <c r="W20" s="29"/>
    </row>
    <row r="21" spans="1:23" ht="15" customHeight="1">
      <c r="A21" s="1"/>
      <c r="B21" s="3519" t="s">
        <v>1185</v>
      </c>
      <c r="C21" s="3520"/>
      <c r="D21" s="3520"/>
      <c r="E21" s="3520"/>
      <c r="F21" s="3520"/>
      <c r="G21" s="3520"/>
      <c r="H21" s="3520"/>
      <c r="I21" s="3520"/>
      <c r="J21" s="3520"/>
      <c r="K21" s="3520"/>
      <c r="L21" s="3520"/>
      <c r="M21" s="3520"/>
      <c r="N21" s="3520"/>
      <c r="O21" s="3520"/>
      <c r="P21" s="3520"/>
      <c r="Q21" s="3520"/>
      <c r="R21" s="3520"/>
      <c r="S21" s="3520"/>
      <c r="T21" s="3520"/>
      <c r="U21" s="3520"/>
      <c r="V21" s="3521"/>
      <c r="W21" s="29"/>
    </row>
    <row r="22" spans="1:23">
      <c r="A22" s="1"/>
      <c r="B22" s="18" t="s">
        <v>443</v>
      </c>
      <c r="C22" s="28" t="s">
        <v>1</v>
      </c>
      <c r="D22" s="1422" t="s">
        <v>1313</v>
      </c>
      <c r="E22" s="1422" t="s">
        <v>1313</v>
      </c>
      <c r="F22" s="1422" t="s">
        <v>1313</v>
      </c>
      <c r="G22" s="1422" t="s">
        <v>1313</v>
      </c>
      <c r="H22" s="1423"/>
      <c r="I22" s="1425">
        <v>60</v>
      </c>
      <c r="J22" s="1426">
        <v>60</v>
      </c>
      <c r="K22" s="61" t="s">
        <v>1270</v>
      </c>
      <c r="L22" s="61" t="s">
        <v>1270</v>
      </c>
      <c r="M22" s="61" t="s">
        <v>1270</v>
      </c>
      <c r="N22" s="61" t="s">
        <v>1270</v>
      </c>
      <c r="O22" s="61"/>
      <c r="P22" s="61" t="s">
        <v>1270</v>
      </c>
      <c r="Q22" s="61" t="s">
        <v>1270</v>
      </c>
      <c r="R22" s="61" t="s">
        <v>1270</v>
      </c>
      <c r="S22" s="1427">
        <v>60</v>
      </c>
      <c r="T22" s="61" t="s">
        <v>1270</v>
      </c>
      <c r="U22" s="61" t="s">
        <v>1271</v>
      </c>
      <c r="V22" s="1429">
        <v>40</v>
      </c>
      <c r="W22" s="29"/>
    </row>
    <row r="23" spans="1:23">
      <c r="A23" s="1"/>
      <c r="B23" s="18" t="s">
        <v>439</v>
      </c>
      <c r="C23" s="28"/>
      <c r="D23" s="3526"/>
      <c r="E23" s="3526"/>
      <c r="F23" s="3526"/>
      <c r="G23" s="3526"/>
      <c r="H23" s="3526"/>
      <c r="I23" s="3526"/>
      <c r="J23" s="3526"/>
      <c r="K23" s="3526"/>
      <c r="L23" s="3526"/>
      <c r="M23" s="3526"/>
      <c r="N23" s="3526"/>
      <c r="O23" s="3526"/>
      <c r="P23" s="3526"/>
      <c r="Q23" s="3526"/>
      <c r="R23" s="3526"/>
      <c r="S23" s="3526"/>
      <c r="T23" s="3526"/>
      <c r="U23" s="3526"/>
      <c r="V23" s="3527"/>
      <c r="W23" s="29"/>
    </row>
    <row r="24" spans="1:23">
      <c r="A24" s="1"/>
      <c r="B24" s="18" t="s">
        <v>440</v>
      </c>
      <c r="C24" s="28"/>
      <c r="D24" s="1422" t="s">
        <v>1313</v>
      </c>
      <c r="E24" s="1422" t="s">
        <v>1313</v>
      </c>
      <c r="F24" s="1422" t="s">
        <v>1313</v>
      </c>
      <c r="G24" s="1422" t="s">
        <v>1313</v>
      </c>
      <c r="H24" s="1423"/>
      <c r="I24" s="1425">
        <v>60</v>
      </c>
      <c r="J24" s="1426">
        <v>60</v>
      </c>
      <c r="K24" s="61" t="s">
        <v>1270</v>
      </c>
      <c r="L24" s="61" t="s">
        <v>1270</v>
      </c>
      <c r="M24" s="61" t="s">
        <v>1270</v>
      </c>
      <c r="N24" s="61" t="s">
        <v>1270</v>
      </c>
      <c r="O24" s="61"/>
      <c r="P24" s="61" t="s">
        <v>1270</v>
      </c>
      <c r="Q24" s="61" t="s">
        <v>1270</v>
      </c>
      <c r="R24" s="61" t="s">
        <v>1270</v>
      </c>
      <c r="S24" s="1427">
        <v>60</v>
      </c>
      <c r="T24" s="61" t="s">
        <v>1270</v>
      </c>
      <c r="U24" s="61" t="s">
        <v>1271</v>
      </c>
      <c r="V24" s="1429">
        <v>40</v>
      </c>
      <c r="W24" s="29"/>
    </row>
    <row r="25" spans="1:23">
      <c r="A25" s="1"/>
      <c r="B25" s="18" t="s">
        <v>444</v>
      </c>
      <c r="C25" s="28"/>
      <c r="D25" s="1422" t="s">
        <v>1313</v>
      </c>
      <c r="E25" s="1422" t="s">
        <v>1313</v>
      </c>
      <c r="F25" s="1422" t="s">
        <v>1313</v>
      </c>
      <c r="G25" s="1422" t="s">
        <v>1313</v>
      </c>
      <c r="H25" s="1423"/>
      <c r="I25" s="1425">
        <v>60</v>
      </c>
      <c r="J25" s="1426">
        <v>60</v>
      </c>
      <c r="K25" s="61" t="s">
        <v>1270</v>
      </c>
      <c r="L25" s="61" t="s">
        <v>1270</v>
      </c>
      <c r="M25" s="61" t="s">
        <v>1270</v>
      </c>
      <c r="N25" s="61" t="s">
        <v>1270</v>
      </c>
      <c r="O25" s="61"/>
      <c r="P25" s="61" t="s">
        <v>1270</v>
      </c>
      <c r="Q25" s="61" t="s">
        <v>1270</v>
      </c>
      <c r="R25" s="61" t="s">
        <v>1270</v>
      </c>
      <c r="S25" s="1427">
        <v>60</v>
      </c>
      <c r="T25" s="61" t="s">
        <v>1270</v>
      </c>
      <c r="U25" s="61" t="s">
        <v>1271</v>
      </c>
      <c r="V25" s="1429">
        <v>40</v>
      </c>
      <c r="W25" s="29"/>
    </row>
    <row r="26" spans="1:23">
      <c r="A26" s="1"/>
      <c r="B26" s="18" t="s">
        <v>441</v>
      </c>
      <c r="C26" s="28"/>
      <c r="D26" s="1422" t="s">
        <v>1313</v>
      </c>
      <c r="E26" s="1422" t="s">
        <v>1313</v>
      </c>
      <c r="F26" s="1422" t="s">
        <v>1313</v>
      </c>
      <c r="G26" s="1422" t="s">
        <v>1313</v>
      </c>
      <c r="H26" s="1423"/>
      <c r="I26" s="1425">
        <v>60</v>
      </c>
      <c r="J26" s="1426">
        <v>60</v>
      </c>
      <c r="K26" s="61" t="s">
        <v>1270</v>
      </c>
      <c r="L26" s="61" t="s">
        <v>1270</v>
      </c>
      <c r="M26" s="61" t="s">
        <v>1270</v>
      </c>
      <c r="N26" s="61" t="s">
        <v>1270</v>
      </c>
      <c r="O26" s="61"/>
      <c r="P26" s="61" t="s">
        <v>1270</v>
      </c>
      <c r="Q26" s="61" t="s">
        <v>1270</v>
      </c>
      <c r="R26" s="61" t="s">
        <v>1270</v>
      </c>
      <c r="S26" s="1427">
        <v>60</v>
      </c>
      <c r="T26" s="61" t="s">
        <v>1270</v>
      </c>
      <c r="U26" s="61" t="s">
        <v>1271</v>
      </c>
      <c r="V26" s="1429">
        <v>40</v>
      </c>
      <c r="W26" s="29"/>
    </row>
    <row r="27" spans="1:23">
      <c r="A27" s="1"/>
      <c r="B27" s="18" t="s">
        <v>442</v>
      </c>
      <c r="C27" s="28"/>
      <c r="D27" s="1422" t="s">
        <v>1313</v>
      </c>
      <c r="E27" s="1422" t="s">
        <v>1313</v>
      </c>
      <c r="F27" s="1422" t="s">
        <v>1313</v>
      </c>
      <c r="G27" s="1422" t="s">
        <v>1313</v>
      </c>
      <c r="H27" s="1423"/>
      <c r="I27" s="1425">
        <v>60</v>
      </c>
      <c r="J27" s="1426">
        <v>60</v>
      </c>
      <c r="K27" s="61" t="s">
        <v>1270</v>
      </c>
      <c r="L27" s="61" t="s">
        <v>1270</v>
      </c>
      <c r="M27" s="61" t="s">
        <v>1270</v>
      </c>
      <c r="N27" s="61" t="s">
        <v>1270</v>
      </c>
      <c r="O27" s="61"/>
      <c r="P27" s="61" t="s">
        <v>1270</v>
      </c>
      <c r="Q27" s="61" t="s">
        <v>1270</v>
      </c>
      <c r="R27" s="61" t="s">
        <v>1270</v>
      </c>
      <c r="S27" s="1427">
        <v>60</v>
      </c>
      <c r="T27" s="61" t="s">
        <v>1270</v>
      </c>
      <c r="U27" s="61" t="s">
        <v>1271</v>
      </c>
      <c r="V27" s="1429">
        <v>40</v>
      </c>
      <c r="W27" s="29"/>
    </row>
    <row r="28" spans="1:23">
      <c r="A28" s="1"/>
      <c r="B28" s="3529" t="s">
        <v>1</v>
      </c>
      <c r="C28" s="3530"/>
      <c r="D28" s="1422" t="s">
        <v>1313</v>
      </c>
      <c r="E28" s="1422" t="s">
        <v>1313</v>
      </c>
      <c r="F28" s="1422" t="s">
        <v>1313</v>
      </c>
      <c r="G28" s="1422" t="s">
        <v>1313</v>
      </c>
      <c r="H28" s="1428"/>
      <c r="I28" s="1425">
        <v>60</v>
      </c>
      <c r="J28" s="1426">
        <v>60</v>
      </c>
      <c r="K28" s="61" t="s">
        <v>1270</v>
      </c>
      <c r="L28" s="61" t="s">
        <v>1270</v>
      </c>
      <c r="M28" s="61" t="s">
        <v>1270</v>
      </c>
      <c r="N28" s="61" t="s">
        <v>1270</v>
      </c>
      <c r="O28" s="61"/>
      <c r="P28" s="61" t="s">
        <v>1270</v>
      </c>
      <c r="Q28" s="61" t="s">
        <v>1270</v>
      </c>
      <c r="R28" s="61" t="s">
        <v>1270</v>
      </c>
      <c r="S28" s="1427">
        <v>60</v>
      </c>
      <c r="T28" s="61" t="s">
        <v>1270</v>
      </c>
      <c r="U28" s="61" t="s">
        <v>1271</v>
      </c>
      <c r="V28" s="1429">
        <v>40</v>
      </c>
      <c r="W28" s="29"/>
    </row>
    <row r="29" spans="1:23" ht="12.75" customHeight="1">
      <c r="A29" s="1"/>
      <c r="B29" s="3554" t="s">
        <v>474</v>
      </c>
      <c r="C29" s="3555"/>
      <c r="D29" s="3555"/>
      <c r="E29" s="3555"/>
      <c r="F29" s="3555"/>
      <c r="G29" s="3555"/>
      <c r="H29" s="3555"/>
      <c r="I29" s="10">
        <f>SUM('Topic 10E'!I14,I16:I19,I22,I24:I28,'Topic 10D'!I14:I19,'Topic 10D'!I22:I27)/23/100</f>
        <v>0.56521739130434778</v>
      </c>
      <c r="J29" s="10">
        <f>SUM('Topic 10E'!J14,J16:J19,J22,J24:J28,'Topic 10D'!J14:J19,'Topic 10D'!J22:J27)/23/100</f>
        <v>0.57391304347826089</v>
      </c>
      <c r="K29" s="3528"/>
      <c r="L29" s="3528"/>
      <c r="M29" s="3528"/>
      <c r="N29" s="3528"/>
      <c r="O29" s="3528"/>
      <c r="P29" s="3528"/>
      <c r="Q29" s="3528"/>
      <c r="R29" s="3528"/>
      <c r="S29" s="10">
        <f>SUM(S24:S28,S22,S16:S19,S14,'Topic 10D'!S14:S19,'Topic 10D'!S22:S27)/23/100</f>
        <v>0.6</v>
      </c>
      <c r="T29" s="3528"/>
      <c r="U29" s="3528"/>
      <c r="V29" s="11">
        <f>SUM(V24:V28,V22,V16:V19,V14,'Topic 10D'!V14:V19,'Topic 10D'!V22:V27)/23/100</f>
        <v>0.4</v>
      </c>
      <c r="W29" s="29"/>
    </row>
    <row r="30" spans="1:23">
      <c r="A30" s="1"/>
      <c r="B30" s="41" t="s">
        <v>63</v>
      </c>
      <c r="C30" s="22"/>
      <c r="D30" s="22"/>
      <c r="E30" s="22"/>
      <c r="F30" s="22"/>
      <c r="G30" s="22"/>
      <c r="H30" s="22"/>
      <c r="I30" s="22"/>
      <c r="J30" s="22"/>
      <c r="K30" s="22"/>
      <c r="L30" s="22"/>
      <c r="M30" s="22"/>
      <c r="N30" s="22"/>
      <c r="O30" s="22"/>
      <c r="P30" s="22"/>
      <c r="Q30" s="22"/>
      <c r="R30" s="22"/>
      <c r="S30" s="22"/>
      <c r="T30" s="22"/>
      <c r="U30" s="22"/>
      <c r="V30" s="42"/>
      <c r="W30" s="29"/>
    </row>
    <row r="31" spans="1:23" s="215" customFormat="1" ht="15" customHeight="1">
      <c r="A31" s="214"/>
      <c r="B31" s="3500"/>
      <c r="C31" s="3501"/>
      <c r="D31" s="3501"/>
      <c r="E31" s="3501"/>
      <c r="F31" s="3501"/>
      <c r="G31" s="3501"/>
      <c r="H31" s="3501"/>
      <c r="I31" s="3501"/>
      <c r="J31" s="3501"/>
      <c r="K31" s="3501"/>
      <c r="L31" s="3501"/>
      <c r="M31" s="3501"/>
      <c r="N31" s="3501"/>
      <c r="O31" s="3501"/>
      <c r="P31" s="3501"/>
      <c r="Q31" s="3501"/>
      <c r="R31" s="3501"/>
      <c r="S31" s="3501"/>
      <c r="T31" s="3501"/>
      <c r="U31" s="3501"/>
      <c r="V31" s="1235"/>
      <c r="W31" s="1124"/>
    </row>
    <row r="32" spans="1:23" s="215" customFormat="1" ht="15" customHeight="1">
      <c r="A32" s="214"/>
      <c r="B32" s="3500"/>
      <c r="C32" s="3501"/>
      <c r="D32" s="3501"/>
      <c r="E32" s="3501"/>
      <c r="F32" s="3501"/>
      <c r="G32" s="3501"/>
      <c r="H32" s="3501"/>
      <c r="I32" s="3501"/>
      <c r="J32" s="3501"/>
      <c r="K32" s="3501"/>
      <c r="L32" s="3501"/>
      <c r="M32" s="3501"/>
      <c r="N32" s="3501"/>
      <c r="O32" s="3501"/>
      <c r="P32" s="3501"/>
      <c r="Q32" s="3501"/>
      <c r="R32" s="3501"/>
      <c r="S32" s="3501"/>
      <c r="T32" s="3501"/>
      <c r="U32" s="3501"/>
      <c r="V32" s="1235"/>
      <c r="W32" s="1124"/>
    </row>
    <row r="33" spans="1:23" s="215" customFormat="1" ht="15" customHeight="1">
      <c r="A33" s="214"/>
      <c r="B33" s="3500"/>
      <c r="C33" s="3501"/>
      <c r="D33" s="3501"/>
      <c r="E33" s="3501"/>
      <c r="F33" s="3501"/>
      <c r="G33" s="3501"/>
      <c r="H33" s="3501"/>
      <c r="I33" s="3501"/>
      <c r="J33" s="3501"/>
      <c r="K33" s="3501"/>
      <c r="L33" s="3501"/>
      <c r="M33" s="3501"/>
      <c r="N33" s="3501"/>
      <c r="O33" s="3501"/>
      <c r="P33" s="3501"/>
      <c r="Q33" s="3501"/>
      <c r="R33" s="3501"/>
      <c r="S33" s="3501"/>
      <c r="T33" s="3501"/>
      <c r="U33" s="3501"/>
      <c r="V33" s="1235"/>
      <c r="W33" s="1124"/>
    </row>
    <row r="34" spans="1:23" s="215" customFormat="1" ht="15" customHeight="1">
      <c r="A34" s="214"/>
      <c r="B34" s="3500"/>
      <c r="C34" s="3501"/>
      <c r="D34" s="3501"/>
      <c r="E34" s="3501"/>
      <c r="F34" s="3501"/>
      <c r="G34" s="3501"/>
      <c r="H34" s="3501"/>
      <c r="I34" s="3501"/>
      <c r="J34" s="3501"/>
      <c r="K34" s="3501"/>
      <c r="L34" s="3501"/>
      <c r="M34" s="3501"/>
      <c r="N34" s="3501"/>
      <c r="O34" s="3501"/>
      <c r="P34" s="3501"/>
      <c r="Q34" s="3501"/>
      <c r="R34" s="3501"/>
      <c r="S34" s="3501"/>
      <c r="T34" s="3501"/>
      <c r="U34" s="3501"/>
      <c r="V34" s="1420"/>
      <c r="W34" s="1124"/>
    </row>
    <row r="35" spans="1:23">
      <c r="A35" s="1"/>
      <c r="B35" s="3500"/>
      <c r="C35" s="3501"/>
      <c r="D35" s="3501"/>
      <c r="E35" s="3501"/>
      <c r="F35" s="3501"/>
      <c r="G35" s="3501"/>
      <c r="H35" s="3501"/>
      <c r="I35" s="3501"/>
      <c r="J35" s="3501"/>
      <c r="K35" s="3501"/>
      <c r="L35" s="3501"/>
      <c r="M35" s="3501"/>
      <c r="N35" s="3501"/>
      <c r="O35" s="3501"/>
      <c r="P35" s="3501"/>
      <c r="Q35" s="3501"/>
      <c r="R35" s="3501"/>
      <c r="S35" s="3501"/>
      <c r="T35" s="3501"/>
      <c r="U35" s="3501"/>
      <c r="V35" s="8"/>
      <c r="W35" s="29"/>
    </row>
    <row r="36" spans="1:23">
      <c r="A36" s="1"/>
      <c r="B36" s="3503"/>
      <c r="C36" s="3504"/>
      <c r="D36" s="3504"/>
      <c r="E36" s="3504"/>
      <c r="F36" s="3504"/>
      <c r="G36" s="3504"/>
      <c r="H36" s="3504"/>
      <c r="I36" s="3504"/>
      <c r="J36" s="3504"/>
      <c r="K36" s="3504"/>
      <c r="L36" s="3504"/>
      <c r="M36" s="3504"/>
      <c r="N36" s="3504"/>
      <c r="O36" s="3504"/>
      <c r="P36" s="3504"/>
      <c r="Q36" s="3504"/>
      <c r="R36" s="3504"/>
      <c r="S36" s="3504"/>
      <c r="T36" s="3504"/>
      <c r="U36" s="3504"/>
      <c r="V36" s="8"/>
      <c r="W36" s="29"/>
    </row>
    <row r="37" spans="1:23" ht="13.5" customHeight="1" thickBot="1">
      <c r="A37" s="1"/>
      <c r="B37" s="3538"/>
      <c r="C37" s="3539"/>
      <c r="D37" s="3539"/>
      <c r="E37" s="3539"/>
      <c r="F37" s="3539"/>
      <c r="G37" s="3539"/>
      <c r="H37" s="1066"/>
      <c r="I37" s="33"/>
      <c r="J37" s="33"/>
      <c r="K37" s="3540"/>
      <c r="L37" s="3540"/>
      <c r="M37" s="3540"/>
      <c r="N37" s="3540"/>
      <c r="O37" s="3540"/>
      <c r="P37" s="3540"/>
      <c r="Q37" s="3540"/>
      <c r="R37" s="3540"/>
      <c r="S37" s="33"/>
      <c r="T37" s="3540"/>
      <c r="U37" s="3540"/>
      <c r="V37" s="34"/>
      <c r="W37" s="29"/>
    </row>
    <row r="38" spans="1:23" ht="27" customHeight="1">
      <c r="A38" s="1"/>
      <c r="B38" s="1"/>
      <c r="C38" s="1"/>
      <c r="D38" s="1"/>
      <c r="E38" s="1"/>
      <c r="F38" s="1"/>
      <c r="G38" s="1"/>
      <c r="H38" s="1"/>
      <c r="I38" s="1"/>
      <c r="J38" s="1"/>
      <c r="K38" s="24"/>
      <c r="L38" s="24"/>
      <c r="M38" s="24"/>
      <c r="N38" s="24"/>
      <c r="O38" s="24"/>
      <c r="P38" s="24"/>
      <c r="Q38" s="24"/>
      <c r="R38" s="24"/>
      <c r="S38" s="24"/>
      <c r="T38" s="1955" t="s">
        <v>1249</v>
      </c>
      <c r="U38" s="24"/>
      <c r="V38" s="23">
        <v>33</v>
      </c>
      <c r="W38" s="24"/>
    </row>
  </sheetData>
  <mergeCells count="49">
    <mergeCell ref="K4:S4"/>
    <mergeCell ref="T4:V4"/>
    <mergeCell ref="L5:O5"/>
    <mergeCell ref="P5:R5"/>
    <mergeCell ref="G9:G11"/>
    <mergeCell ref="I5:I10"/>
    <mergeCell ref="L6:O9"/>
    <mergeCell ref="P6:P9"/>
    <mergeCell ref="Q6:Q9"/>
    <mergeCell ref="V5:V10"/>
    <mergeCell ref="K5:K10"/>
    <mergeCell ref="B4:C4"/>
    <mergeCell ref="D5:E8"/>
    <mergeCell ref="F5:G8"/>
    <mergeCell ref="H5:H11"/>
    <mergeCell ref="D4:J4"/>
    <mergeCell ref="B5:C7"/>
    <mergeCell ref="B1:C1"/>
    <mergeCell ref="B2:V2"/>
    <mergeCell ref="B3:C3"/>
    <mergeCell ref="D3:J3"/>
    <mergeCell ref="K3:V3"/>
    <mergeCell ref="B37:G37"/>
    <mergeCell ref="K37:R37"/>
    <mergeCell ref="T37:U37"/>
    <mergeCell ref="B8:C8"/>
    <mergeCell ref="B9:C9"/>
    <mergeCell ref="T5:T10"/>
    <mergeCell ref="U5:U10"/>
    <mergeCell ref="R6:R9"/>
    <mergeCell ref="J5:J10"/>
    <mergeCell ref="D9:D11"/>
    <mergeCell ref="E9:E11"/>
    <mergeCell ref="F9:F11"/>
    <mergeCell ref="B10:C11"/>
    <mergeCell ref="S5:S10"/>
    <mergeCell ref="B29:H29"/>
    <mergeCell ref="B31:U36"/>
    <mergeCell ref="B21:V21"/>
    <mergeCell ref="B13:V13"/>
    <mergeCell ref="K11:R11"/>
    <mergeCell ref="D23:V23"/>
    <mergeCell ref="K29:R29"/>
    <mergeCell ref="T29:U29"/>
    <mergeCell ref="B28:C28"/>
    <mergeCell ref="T11:U11"/>
    <mergeCell ref="B20:V20"/>
    <mergeCell ref="D15:V15"/>
    <mergeCell ref="B12:V12"/>
  </mergeCells>
  <pageMargins left="0.19685039370078741" right="0.11811023622047245" top="0.15748031496062992" bottom="0.19685039370078741" header="0.19685039370078741" footer="0.31496062992125984"/>
  <pageSetup paperSize="9" scale="9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E34"/>
  <sheetViews>
    <sheetView view="pageBreakPreview" zoomScale="80" zoomScaleSheetLayoutView="80" workbookViewId="0">
      <selection activeCell="X35" sqref="X35"/>
    </sheetView>
  </sheetViews>
  <sheetFormatPr defaultColWidth="8.85546875" defaultRowHeight="14.25"/>
  <cols>
    <col min="1" max="1" width="1.28515625" style="277" customWidth="1"/>
    <col min="2" max="2" width="28.140625" style="277" customWidth="1"/>
    <col min="3" max="11" width="5.7109375" style="277" customWidth="1"/>
    <col min="12" max="12" width="10" style="277" customWidth="1"/>
    <col min="13" max="14" width="5.7109375" style="277" bestFit="1" customWidth="1"/>
    <col min="15" max="19" width="3.7109375" style="277" customWidth="1"/>
    <col min="20" max="20" width="3.140625" style="277" customWidth="1"/>
    <col min="21" max="21" width="3.42578125" style="277" customWidth="1"/>
    <col min="22" max="22" width="3.5703125" style="277" customWidth="1"/>
    <col min="23" max="23" width="5.140625" style="277" bestFit="1" customWidth="1"/>
    <col min="24" max="25" width="3.7109375" style="277" customWidth="1"/>
    <col min="26" max="26" width="5" style="277" bestFit="1" customWidth="1"/>
    <col min="27" max="27" width="1.28515625" style="277" customWidth="1"/>
    <col min="28" max="16384" width="8.85546875" style="277"/>
  </cols>
  <sheetData>
    <row r="1" spans="1:27" ht="14.25" customHeight="1" thickBot="1">
      <c r="A1" s="197"/>
      <c r="B1" s="198" t="s">
        <v>1</v>
      </c>
      <c r="C1" s="198" t="str">
        <f>Page3!A4</f>
        <v>MOHOKARE LOCAL MUNICIPALITY</v>
      </c>
      <c r="D1" s="197"/>
      <c r="E1" s="197"/>
      <c r="F1" s="197"/>
      <c r="G1" s="197"/>
      <c r="H1" s="197"/>
      <c r="I1" s="197"/>
      <c r="J1" s="197"/>
      <c r="K1" s="197"/>
      <c r="L1" s="197"/>
      <c r="M1" s="197"/>
      <c r="N1" s="197"/>
      <c r="O1" s="197"/>
      <c r="P1" s="197"/>
      <c r="Q1" s="197"/>
      <c r="R1" s="197"/>
      <c r="S1" s="197"/>
      <c r="T1" s="197"/>
      <c r="U1" s="197"/>
      <c r="V1" s="250" t="str">
        <f>Page3!F4</f>
        <v>WSDP 2012</v>
      </c>
      <c r="W1" s="197"/>
      <c r="X1" s="197"/>
      <c r="Y1" s="197"/>
      <c r="Z1" s="197"/>
      <c r="AA1" s="197"/>
    </row>
    <row r="2" spans="1:27" ht="15">
      <c r="A2" s="197"/>
      <c r="B2" s="3598" t="s">
        <v>334</v>
      </c>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600"/>
      <c r="AA2" s="197"/>
    </row>
    <row r="3" spans="1:27" ht="15">
      <c r="A3" s="197"/>
      <c r="B3" s="1946" t="s">
        <v>66</v>
      </c>
      <c r="C3" s="3033" t="s">
        <v>705</v>
      </c>
      <c r="D3" s="3033"/>
      <c r="E3" s="3033"/>
      <c r="F3" s="3033"/>
      <c r="G3" s="3033"/>
      <c r="H3" s="3033"/>
      <c r="I3" s="3033"/>
      <c r="J3" s="3033"/>
      <c r="K3" s="3033"/>
      <c r="L3" s="3033"/>
      <c r="M3" s="3033"/>
      <c r="N3" s="3033"/>
      <c r="O3" s="3034" t="s">
        <v>67</v>
      </c>
      <c r="P3" s="3034"/>
      <c r="Q3" s="3034"/>
      <c r="R3" s="3034"/>
      <c r="S3" s="3034"/>
      <c r="T3" s="3034"/>
      <c r="U3" s="3034"/>
      <c r="V3" s="3034"/>
      <c r="W3" s="3034"/>
      <c r="X3" s="3034"/>
      <c r="Y3" s="3034"/>
      <c r="Z3" s="3035"/>
      <c r="AA3" s="197"/>
    </row>
    <row r="4" spans="1:27">
      <c r="A4" s="197"/>
      <c r="B4" s="1430"/>
      <c r="C4" s="3601" t="s">
        <v>119</v>
      </c>
      <c r="D4" s="3601"/>
      <c r="E4" s="3601"/>
      <c r="F4" s="3601"/>
      <c r="G4" s="3601"/>
      <c r="H4" s="3601"/>
      <c r="I4" s="3601"/>
      <c r="J4" s="3601"/>
      <c r="K4" s="3601"/>
      <c r="L4" s="3601"/>
      <c r="M4" s="3601"/>
      <c r="N4" s="3601"/>
      <c r="O4" s="2577" t="s">
        <v>735</v>
      </c>
      <c r="P4" s="2577"/>
      <c r="Q4" s="2577"/>
      <c r="R4" s="2577"/>
      <c r="S4" s="2577"/>
      <c r="T4" s="2577"/>
      <c r="U4" s="2577"/>
      <c r="V4" s="2577"/>
      <c r="W4" s="2577"/>
      <c r="X4" s="2589" t="s">
        <v>69</v>
      </c>
      <c r="Y4" s="2589"/>
      <c r="Z4" s="2590"/>
      <c r="AA4" s="197"/>
    </row>
    <row r="5" spans="1:27" ht="18.75" customHeight="1">
      <c r="A5" s="197"/>
      <c r="B5" s="3603" t="s">
        <v>450</v>
      </c>
      <c r="C5" s="3604"/>
      <c r="D5" s="3604"/>
      <c r="E5" s="3604"/>
      <c r="F5" s="3604"/>
      <c r="G5" s="3604"/>
      <c r="H5" s="3604"/>
      <c r="I5" s="3604"/>
      <c r="J5" s="3604"/>
      <c r="K5" s="3604"/>
      <c r="L5" s="3604"/>
      <c r="M5" s="2924" t="s">
        <v>73</v>
      </c>
      <c r="N5" s="2502" t="s">
        <v>73</v>
      </c>
      <c r="O5" s="3602"/>
      <c r="P5" s="3602"/>
      <c r="Q5" s="3602"/>
      <c r="R5" s="3602"/>
      <c r="S5" s="3602"/>
      <c r="T5" s="3602"/>
      <c r="U5" s="3602"/>
      <c r="V5" s="3602"/>
      <c r="W5" s="2505" t="s">
        <v>73</v>
      </c>
      <c r="X5" s="3602"/>
      <c r="Y5" s="3602"/>
      <c r="Z5" s="2490" t="s">
        <v>73</v>
      </c>
      <c r="AA5" s="197"/>
    </row>
    <row r="6" spans="1:27" ht="0.75" customHeight="1">
      <c r="A6" s="197"/>
      <c r="B6" s="2913"/>
      <c r="C6" s="2914"/>
      <c r="D6" s="2914"/>
      <c r="E6" s="2914"/>
      <c r="F6" s="2914"/>
      <c r="G6" s="2914"/>
      <c r="H6" s="2914"/>
      <c r="I6" s="2914"/>
      <c r="J6" s="2914"/>
      <c r="K6" s="2914"/>
      <c r="L6" s="2914"/>
      <c r="M6" s="2924"/>
      <c r="N6" s="2502"/>
      <c r="O6" s="2447"/>
      <c r="P6" s="2447"/>
      <c r="Q6" s="2447"/>
      <c r="R6" s="2447"/>
      <c r="S6" s="2447"/>
      <c r="T6" s="2447"/>
      <c r="U6" s="2447"/>
      <c r="V6" s="2447"/>
      <c r="W6" s="2506"/>
      <c r="X6" s="2447"/>
      <c r="Y6" s="2447"/>
      <c r="Z6" s="2491"/>
      <c r="AA6" s="197"/>
    </row>
    <row r="7" spans="1:27" ht="37.5" customHeight="1">
      <c r="A7" s="197"/>
      <c r="B7" s="2913"/>
      <c r="C7" s="2914"/>
      <c r="D7" s="2914"/>
      <c r="E7" s="2914"/>
      <c r="F7" s="2914"/>
      <c r="G7" s="2914"/>
      <c r="H7" s="2914"/>
      <c r="I7" s="2914"/>
      <c r="J7" s="2914"/>
      <c r="K7" s="2914"/>
      <c r="L7" s="2914"/>
      <c r="M7" s="2924"/>
      <c r="N7" s="2502"/>
      <c r="O7" s="2447"/>
      <c r="P7" s="2447"/>
      <c r="Q7" s="2447"/>
      <c r="R7" s="2447"/>
      <c r="S7" s="2447"/>
      <c r="T7" s="2447"/>
      <c r="U7" s="2447"/>
      <c r="V7" s="2447"/>
      <c r="W7" s="2506"/>
      <c r="X7" s="2447"/>
      <c r="Y7" s="2447"/>
      <c r="Z7" s="2491"/>
      <c r="AA7" s="197"/>
    </row>
    <row r="8" spans="1:27" ht="21" customHeight="1">
      <c r="A8" s="197"/>
      <c r="B8" s="2913"/>
      <c r="C8" s="2914"/>
      <c r="D8" s="2914"/>
      <c r="E8" s="2914"/>
      <c r="F8" s="2914"/>
      <c r="G8" s="2914"/>
      <c r="H8" s="2914"/>
      <c r="I8" s="2914"/>
      <c r="J8" s="2914"/>
      <c r="K8" s="2914"/>
      <c r="L8" s="2914"/>
      <c r="M8" s="2924"/>
      <c r="N8" s="2502"/>
      <c r="O8" s="2447"/>
      <c r="P8" s="2447"/>
      <c r="Q8" s="2447"/>
      <c r="R8" s="2447"/>
      <c r="S8" s="2447"/>
      <c r="T8" s="2447"/>
      <c r="U8" s="2447"/>
      <c r="V8" s="2447"/>
      <c r="W8" s="2506"/>
      <c r="X8" s="2447"/>
      <c r="Y8" s="2447"/>
      <c r="Z8" s="2491"/>
      <c r="AA8" s="197"/>
    </row>
    <row r="9" spans="1:27">
      <c r="A9" s="197"/>
      <c r="B9" s="3607" t="s">
        <v>37</v>
      </c>
      <c r="C9" s="3608"/>
      <c r="D9" s="3608"/>
      <c r="E9" s="3608"/>
      <c r="F9" s="3608"/>
      <c r="G9" s="3608"/>
      <c r="H9" s="3608"/>
      <c r="I9" s="3608"/>
      <c r="J9" s="3608"/>
      <c r="K9" s="3608"/>
      <c r="L9" s="3608"/>
      <c r="M9" s="3320"/>
      <c r="N9" s="2502"/>
      <c r="O9" s="2447"/>
      <c r="P9" s="2447"/>
      <c r="Q9" s="2447"/>
      <c r="R9" s="2447"/>
      <c r="S9" s="2447"/>
      <c r="T9" s="2447"/>
      <c r="U9" s="2447"/>
      <c r="V9" s="2447"/>
      <c r="W9" s="2506"/>
      <c r="X9" s="2447"/>
      <c r="Y9" s="2447"/>
      <c r="Z9" s="2491"/>
      <c r="AA9" s="197"/>
    </row>
    <row r="10" spans="1:27">
      <c r="A10" s="197"/>
      <c r="B10" s="3605" t="s">
        <v>208</v>
      </c>
      <c r="C10" s="3606"/>
      <c r="D10" s="3606"/>
      <c r="E10" s="3606"/>
      <c r="F10" s="3606"/>
      <c r="G10" s="3606"/>
      <c r="H10" s="3606"/>
      <c r="I10" s="3606"/>
      <c r="J10" s="3606"/>
      <c r="K10" s="3606"/>
      <c r="L10" s="3606"/>
      <c r="M10" s="3606"/>
      <c r="N10" s="3606"/>
      <c r="O10" s="2447"/>
      <c r="P10" s="2447"/>
      <c r="Q10" s="2447"/>
      <c r="R10" s="2447"/>
      <c r="S10" s="2447"/>
      <c r="T10" s="2447"/>
      <c r="U10" s="2447"/>
      <c r="V10" s="2447"/>
      <c r="W10" s="2506"/>
      <c r="X10" s="2447"/>
      <c r="Y10" s="2447"/>
      <c r="Z10" s="2491"/>
      <c r="AA10" s="197"/>
    </row>
    <row r="11" spans="1:27" ht="15.75">
      <c r="A11" s="197"/>
      <c r="B11" s="804"/>
      <c r="C11" s="805"/>
      <c r="D11" s="805"/>
      <c r="E11" s="805"/>
      <c r="F11" s="805"/>
      <c r="G11" s="805"/>
      <c r="H11" s="805"/>
      <c r="I11" s="805"/>
      <c r="J11" s="805"/>
      <c r="K11" s="805"/>
      <c r="L11" s="805"/>
      <c r="M11" s="3596"/>
      <c r="N11" s="3597"/>
      <c r="O11" s="633"/>
      <c r="P11" s="633"/>
      <c r="Q11" s="633"/>
      <c r="R11" s="633"/>
      <c r="S11" s="633"/>
      <c r="T11" s="633"/>
      <c r="U11" s="633"/>
      <c r="V11" s="633"/>
      <c r="W11" s="788"/>
      <c r="X11" s="633"/>
      <c r="Y11" s="633"/>
      <c r="Z11" s="789"/>
      <c r="AA11" s="197"/>
    </row>
    <row r="12" spans="1:27">
      <c r="A12" s="197"/>
      <c r="B12" s="505"/>
      <c r="C12" s="633"/>
      <c r="D12" s="633"/>
      <c r="E12" s="633"/>
      <c r="F12" s="633"/>
      <c r="G12" s="633"/>
      <c r="H12" s="633"/>
      <c r="I12" s="633"/>
      <c r="J12" s="633"/>
      <c r="K12" s="633"/>
      <c r="L12" s="906"/>
      <c r="M12" s="3596"/>
      <c r="N12" s="3597"/>
      <c r="O12" s="633"/>
      <c r="P12" s="633"/>
      <c r="Q12" s="633"/>
      <c r="R12" s="633"/>
      <c r="S12" s="633"/>
      <c r="T12" s="633"/>
      <c r="U12" s="633"/>
      <c r="V12" s="633"/>
      <c r="W12" s="788"/>
      <c r="X12" s="633"/>
      <c r="Y12" s="633"/>
      <c r="Z12" s="789"/>
      <c r="AA12" s="197"/>
    </row>
    <row r="13" spans="1:27" ht="15">
      <c r="A13" s="197"/>
      <c r="B13" s="790" t="s">
        <v>1084</v>
      </c>
      <c r="C13" s="661"/>
      <c r="D13" s="194"/>
      <c r="E13" s="661"/>
      <c r="F13" s="661"/>
      <c r="G13" s="661"/>
      <c r="H13" s="661"/>
      <c r="I13" s="661"/>
      <c r="J13" s="661"/>
      <c r="K13" s="661"/>
      <c r="L13" s="661"/>
      <c r="M13" s="791">
        <f>'Topic 10B'!M17</f>
        <v>0</v>
      </c>
      <c r="N13" s="792">
        <f>'Topic 10B'!N17</f>
        <v>0</v>
      </c>
      <c r="O13" s="661"/>
      <c r="P13" s="661"/>
      <c r="Q13" s="661"/>
      <c r="R13" s="661"/>
      <c r="S13" s="661"/>
      <c r="T13" s="661"/>
      <c r="U13" s="661"/>
      <c r="V13" s="661"/>
      <c r="W13" s="793"/>
      <c r="X13" s="661"/>
      <c r="Y13" s="661"/>
      <c r="Z13" s="794"/>
      <c r="AA13" s="197"/>
    </row>
    <row r="14" spans="1:27" ht="15">
      <c r="A14" s="197"/>
      <c r="B14" s="905" t="s">
        <v>1085</v>
      </c>
      <c r="C14" s="194"/>
      <c r="D14" s="194"/>
      <c r="E14" s="194"/>
      <c r="F14" s="194"/>
      <c r="G14" s="194"/>
      <c r="H14" s="194"/>
      <c r="I14" s="194"/>
      <c r="J14" s="194"/>
      <c r="K14" s="194"/>
      <c r="L14" s="194"/>
      <c r="M14" s="791">
        <f>'Topic 10B'!M36</f>
        <v>0.4</v>
      </c>
      <c r="N14" s="792">
        <f>'Topic 10B'!N36</f>
        <v>0.4</v>
      </c>
      <c r="O14" s="194"/>
      <c r="P14" s="194"/>
      <c r="Q14" s="194"/>
      <c r="R14" s="194"/>
      <c r="S14" s="194"/>
      <c r="T14" s="194"/>
      <c r="U14" s="194"/>
      <c r="V14" s="194"/>
      <c r="W14" s="220"/>
      <c r="X14" s="194"/>
      <c r="Y14" s="194"/>
      <c r="Z14" s="720"/>
      <c r="AA14" s="197"/>
    </row>
    <row r="15" spans="1:27" ht="15">
      <c r="A15" s="197"/>
      <c r="B15" s="707" t="s">
        <v>447</v>
      </c>
      <c r="C15" s="634"/>
      <c r="D15" s="634"/>
      <c r="E15" s="634"/>
      <c r="F15" s="634"/>
      <c r="G15" s="634"/>
      <c r="H15" s="634"/>
      <c r="I15" s="634"/>
      <c r="J15" s="634"/>
      <c r="K15" s="634"/>
      <c r="L15" s="634"/>
      <c r="M15" s="791">
        <f>'Topic 10C'!N75</f>
        <v>0.6</v>
      </c>
      <c r="N15" s="792">
        <f>'Topic 10C'!O75</f>
        <v>0.6</v>
      </c>
      <c r="O15" s="194"/>
      <c r="P15" s="194"/>
      <c r="Q15" s="194"/>
      <c r="R15" s="194"/>
      <c r="S15" s="194"/>
      <c r="T15" s="194"/>
      <c r="U15" s="194"/>
      <c r="V15" s="194"/>
      <c r="W15" s="795"/>
      <c r="X15" s="194"/>
      <c r="Y15" s="194"/>
      <c r="Z15" s="796"/>
      <c r="AA15" s="197"/>
    </row>
    <row r="16" spans="1:27" ht="15" customHeight="1">
      <c r="A16" s="197"/>
      <c r="B16" s="790" t="s">
        <v>448</v>
      </c>
      <c r="C16" s="661"/>
      <c r="D16" s="194"/>
      <c r="E16" s="661"/>
      <c r="F16" s="661"/>
      <c r="G16" s="661"/>
      <c r="H16" s="661"/>
      <c r="I16" s="661"/>
      <c r="J16" s="661"/>
      <c r="K16" s="661"/>
      <c r="L16" s="661"/>
      <c r="M16" s="791">
        <f>'Topic 10C'!N85</f>
        <v>0</v>
      </c>
      <c r="N16" s="792">
        <f>'Topic 10C'!O85</f>
        <v>0</v>
      </c>
      <c r="O16" s="661"/>
      <c r="P16" s="661"/>
      <c r="Q16" s="661"/>
      <c r="R16" s="661"/>
      <c r="S16" s="661"/>
      <c r="T16" s="661"/>
      <c r="U16" s="661"/>
      <c r="V16" s="661"/>
      <c r="W16" s="793"/>
      <c r="X16" s="661"/>
      <c r="Y16" s="661"/>
      <c r="Z16" s="794"/>
      <c r="AA16" s="197"/>
    </row>
    <row r="17" spans="1:31" ht="15">
      <c r="A17" s="197"/>
      <c r="B17" s="707" t="s">
        <v>449</v>
      </c>
      <c r="C17" s="194"/>
      <c r="D17" s="194"/>
      <c r="E17" s="194"/>
      <c r="F17" s="194"/>
      <c r="G17" s="194"/>
      <c r="H17" s="194"/>
      <c r="I17" s="194"/>
      <c r="J17" s="194"/>
      <c r="K17" s="194"/>
      <c r="L17" s="194"/>
      <c r="M17" s="791">
        <f>'Topic 10E'!I29</f>
        <v>0.56521739130434778</v>
      </c>
      <c r="N17" s="792">
        <f>'Topic 10E'!J29</f>
        <v>0.57391304347826089</v>
      </c>
      <c r="O17" s="194"/>
      <c r="P17" s="194"/>
      <c r="Q17" s="194"/>
      <c r="R17" s="194"/>
      <c r="S17" s="194"/>
      <c r="T17" s="194"/>
      <c r="U17" s="194"/>
      <c r="V17" s="194"/>
      <c r="W17" s="220"/>
      <c r="X17" s="194"/>
      <c r="Y17" s="194"/>
      <c r="Z17" s="720"/>
      <c r="AA17" s="197"/>
    </row>
    <row r="18" spans="1:31" ht="15">
      <c r="A18" s="197"/>
      <c r="B18" s="707"/>
      <c r="C18" s="634"/>
      <c r="D18" s="634"/>
      <c r="E18" s="634"/>
      <c r="F18" s="634"/>
      <c r="G18" s="634"/>
      <c r="H18" s="634"/>
      <c r="I18" s="634"/>
      <c r="J18" s="634"/>
      <c r="K18" s="634"/>
      <c r="L18" s="634"/>
      <c r="M18" s="358"/>
      <c r="N18" s="631"/>
      <c r="O18" s="194"/>
      <c r="P18" s="194"/>
      <c r="Q18" s="194"/>
      <c r="R18" s="194"/>
      <c r="S18" s="194"/>
      <c r="T18" s="194"/>
      <c r="U18" s="194"/>
      <c r="V18" s="194"/>
      <c r="W18" s="795"/>
      <c r="X18" s="194"/>
      <c r="Y18" s="194"/>
      <c r="Z18" s="796"/>
      <c r="AA18" s="197"/>
      <c r="AE18" s="186"/>
    </row>
    <row r="19" spans="1:31" ht="15">
      <c r="A19" s="197"/>
      <c r="B19" s="790"/>
      <c r="C19" s="661"/>
      <c r="D19" s="194"/>
      <c r="E19" s="661"/>
      <c r="F19" s="661"/>
      <c r="G19" s="661"/>
      <c r="H19" s="661"/>
      <c r="I19" s="661"/>
      <c r="J19" s="661"/>
      <c r="K19" s="661"/>
      <c r="L19" s="661"/>
      <c r="M19" s="358"/>
      <c r="N19" s="631"/>
      <c r="O19" s="661"/>
      <c r="P19" s="661"/>
      <c r="Q19" s="661"/>
      <c r="R19" s="661"/>
      <c r="S19" s="661"/>
      <c r="T19" s="661"/>
      <c r="U19" s="661"/>
      <c r="V19" s="661"/>
      <c r="W19" s="793"/>
      <c r="X19" s="661"/>
      <c r="Y19" s="661"/>
      <c r="Z19" s="794"/>
      <c r="AA19" s="197"/>
    </row>
    <row r="20" spans="1:31" ht="15">
      <c r="A20" s="197"/>
      <c r="B20" s="707"/>
      <c r="C20" s="194"/>
      <c r="D20" s="194"/>
      <c r="E20" s="194"/>
      <c r="F20" s="194"/>
      <c r="G20" s="194"/>
      <c r="H20" s="194"/>
      <c r="I20" s="194"/>
      <c r="J20" s="194"/>
      <c r="K20" s="194"/>
      <c r="L20" s="194"/>
      <c r="M20" s="358"/>
      <c r="N20" s="631"/>
      <c r="O20" s="194"/>
      <c r="P20" s="194"/>
      <c r="Q20" s="194"/>
      <c r="R20" s="194"/>
      <c r="S20" s="194"/>
      <c r="T20" s="194"/>
      <c r="U20" s="194"/>
      <c r="V20" s="194"/>
      <c r="W20" s="220"/>
      <c r="X20" s="194"/>
      <c r="Y20" s="194"/>
      <c r="Z20" s="720"/>
      <c r="AA20" s="197"/>
    </row>
    <row r="21" spans="1:31" ht="15">
      <c r="A21" s="197"/>
      <c r="B21" s="1772" t="s">
        <v>63</v>
      </c>
      <c r="C21" s="194"/>
      <c r="D21" s="194"/>
      <c r="E21" s="194"/>
      <c r="F21" s="194"/>
      <c r="G21" s="194"/>
      <c r="H21" s="194"/>
      <c r="I21" s="194"/>
      <c r="J21" s="194"/>
      <c r="K21" s="194"/>
      <c r="L21" s="194"/>
      <c r="M21" s="358"/>
      <c r="N21" s="631"/>
      <c r="O21" s="194"/>
      <c r="P21" s="194"/>
      <c r="Q21" s="194"/>
      <c r="R21" s="194"/>
      <c r="S21" s="194"/>
      <c r="T21" s="194"/>
      <c r="U21" s="194"/>
      <c r="V21" s="194"/>
      <c r="W21" s="220"/>
      <c r="X21" s="194"/>
      <c r="Y21" s="194"/>
      <c r="Z21" s="720"/>
      <c r="AA21" s="197"/>
    </row>
    <row r="22" spans="1:31" ht="15" customHeight="1">
      <c r="A22" s="197"/>
      <c r="B22" s="3369"/>
      <c r="C22" s="2684"/>
      <c r="D22" s="2684"/>
      <c r="E22" s="2684"/>
      <c r="F22" s="2684"/>
      <c r="G22" s="2684"/>
      <c r="H22" s="2684"/>
      <c r="I22" s="2684"/>
      <c r="J22" s="2684"/>
      <c r="K22" s="2684"/>
      <c r="L22" s="2685"/>
      <c r="M22" s="358"/>
      <c r="N22" s="631"/>
      <c r="O22" s="194"/>
      <c r="P22" s="194"/>
      <c r="Q22" s="194"/>
      <c r="R22" s="194"/>
      <c r="S22" s="194"/>
      <c r="T22" s="194"/>
      <c r="U22" s="194"/>
      <c r="V22" s="194"/>
      <c r="W22" s="220"/>
      <c r="X22" s="194"/>
      <c r="Y22" s="194"/>
      <c r="Z22" s="720"/>
      <c r="AA22" s="197"/>
    </row>
    <row r="23" spans="1:31" ht="15" customHeight="1">
      <c r="A23" s="197"/>
      <c r="B23" s="3371"/>
      <c r="C23" s="2687"/>
      <c r="D23" s="2687"/>
      <c r="E23" s="2687"/>
      <c r="F23" s="2687"/>
      <c r="G23" s="2687"/>
      <c r="H23" s="2687"/>
      <c r="I23" s="2687"/>
      <c r="J23" s="2687"/>
      <c r="K23" s="2687"/>
      <c r="L23" s="2688"/>
      <c r="M23" s="358"/>
      <c r="N23" s="631"/>
      <c r="O23" s="661"/>
      <c r="P23" s="661"/>
      <c r="Q23" s="661"/>
      <c r="R23" s="661"/>
      <c r="S23" s="661"/>
      <c r="T23" s="661"/>
      <c r="U23" s="661"/>
      <c r="V23" s="661"/>
      <c r="W23" s="793"/>
      <c r="X23" s="661"/>
      <c r="Y23" s="661"/>
      <c r="Z23" s="794"/>
      <c r="AA23" s="197"/>
    </row>
    <row r="24" spans="1:31" ht="15.75" customHeight="1">
      <c r="A24" s="197"/>
      <c r="B24" s="3371"/>
      <c r="C24" s="2687"/>
      <c r="D24" s="2687"/>
      <c r="E24" s="2687"/>
      <c r="F24" s="2687"/>
      <c r="G24" s="2687"/>
      <c r="H24" s="2687"/>
      <c r="I24" s="2687"/>
      <c r="J24" s="2687"/>
      <c r="K24" s="2687"/>
      <c r="L24" s="2688"/>
      <c r="M24" s="358"/>
      <c r="N24" s="631"/>
      <c r="O24" s="194"/>
      <c r="P24" s="194"/>
      <c r="Q24" s="194"/>
      <c r="R24" s="194"/>
      <c r="S24" s="194"/>
      <c r="T24" s="194"/>
      <c r="U24" s="194"/>
      <c r="V24" s="194"/>
      <c r="W24" s="220"/>
      <c r="X24" s="194"/>
      <c r="Y24" s="194"/>
      <c r="Z24" s="720"/>
      <c r="AA24" s="197"/>
    </row>
    <row r="25" spans="1:31" ht="15" customHeight="1">
      <c r="A25" s="197"/>
      <c r="B25" s="3371"/>
      <c r="C25" s="2687"/>
      <c r="D25" s="2687"/>
      <c r="E25" s="2687"/>
      <c r="F25" s="2687"/>
      <c r="G25" s="2687"/>
      <c r="H25" s="2687"/>
      <c r="I25" s="2687"/>
      <c r="J25" s="2687"/>
      <c r="K25" s="2687"/>
      <c r="L25" s="2688"/>
      <c r="M25" s="358"/>
      <c r="N25" s="631"/>
      <c r="O25" s="194"/>
      <c r="P25" s="194"/>
      <c r="Q25" s="194"/>
      <c r="R25" s="194"/>
      <c r="S25" s="194"/>
      <c r="T25" s="194"/>
      <c r="U25" s="194"/>
      <c r="V25" s="194"/>
      <c r="W25" s="220"/>
      <c r="X25" s="194"/>
      <c r="Y25" s="194"/>
      <c r="Z25" s="720"/>
      <c r="AA25" s="197"/>
    </row>
    <row r="26" spans="1:31" ht="15" customHeight="1">
      <c r="A26" s="197"/>
      <c r="B26" s="3371"/>
      <c r="C26" s="2687"/>
      <c r="D26" s="2687"/>
      <c r="E26" s="2687"/>
      <c r="F26" s="2687"/>
      <c r="G26" s="2687"/>
      <c r="H26" s="2687"/>
      <c r="I26" s="2687"/>
      <c r="J26" s="2687"/>
      <c r="K26" s="2687"/>
      <c r="L26" s="2688"/>
      <c r="M26" s="358"/>
      <c r="N26" s="631"/>
      <c r="O26" s="194"/>
      <c r="P26" s="194"/>
      <c r="Q26" s="194"/>
      <c r="R26" s="194"/>
      <c r="S26" s="194"/>
      <c r="T26" s="194"/>
      <c r="U26" s="194"/>
      <c r="V26" s="194"/>
      <c r="W26" s="220"/>
      <c r="X26" s="194"/>
      <c r="Y26" s="194"/>
      <c r="Z26" s="720"/>
      <c r="AA26" s="197"/>
    </row>
    <row r="27" spans="1:31" ht="15" customHeight="1">
      <c r="A27" s="197"/>
      <c r="B27" s="3371"/>
      <c r="C27" s="2687"/>
      <c r="D27" s="2687"/>
      <c r="E27" s="2687"/>
      <c r="F27" s="2687"/>
      <c r="G27" s="2687"/>
      <c r="H27" s="2687"/>
      <c r="I27" s="2687"/>
      <c r="J27" s="2687"/>
      <c r="K27" s="2687"/>
      <c r="L27" s="2688"/>
      <c r="M27" s="358"/>
      <c r="N27" s="631"/>
      <c r="O27" s="194"/>
      <c r="P27" s="194"/>
      <c r="Q27" s="194"/>
      <c r="R27" s="194"/>
      <c r="S27" s="194"/>
      <c r="T27" s="194"/>
      <c r="U27" s="194"/>
      <c r="V27" s="194"/>
      <c r="W27" s="795"/>
      <c r="X27" s="194"/>
      <c r="Y27" s="194"/>
      <c r="Z27" s="796"/>
      <c r="AA27" s="197"/>
    </row>
    <row r="28" spans="1:31" ht="13.5" customHeight="1">
      <c r="A28" s="197"/>
      <c r="B28" s="3371"/>
      <c r="C28" s="2687"/>
      <c r="D28" s="2687"/>
      <c r="E28" s="2687"/>
      <c r="F28" s="2687"/>
      <c r="G28" s="2687"/>
      <c r="H28" s="2687"/>
      <c r="I28" s="2687"/>
      <c r="J28" s="2687"/>
      <c r="K28" s="2687"/>
      <c r="L28" s="2688"/>
      <c r="M28" s="358"/>
      <c r="N28" s="631"/>
      <c r="O28" s="288" t="s">
        <v>457</v>
      </c>
      <c r="P28" s="3594" t="s">
        <v>109</v>
      </c>
      <c r="Q28" s="3594"/>
      <c r="R28" s="3594"/>
      <c r="S28" s="3594"/>
      <c r="T28" s="3594"/>
      <c r="U28" s="3594"/>
      <c r="V28" s="3594"/>
      <c r="W28" s="3594"/>
      <c r="X28" s="3594"/>
      <c r="Y28" s="3594"/>
      <c r="Z28" s="3595"/>
      <c r="AA28" s="197"/>
    </row>
    <row r="29" spans="1:31" ht="15.75" customHeight="1">
      <c r="A29" s="197"/>
      <c r="B29" s="3371"/>
      <c r="C29" s="2687"/>
      <c r="D29" s="2687"/>
      <c r="E29" s="2687"/>
      <c r="F29" s="2687"/>
      <c r="G29" s="2687"/>
      <c r="H29" s="2687"/>
      <c r="I29" s="2687"/>
      <c r="J29" s="2687"/>
      <c r="K29" s="2687"/>
      <c r="L29" s="2688"/>
      <c r="M29" s="245"/>
      <c r="N29" s="248"/>
      <c r="O29" s="208"/>
      <c r="P29" s="208"/>
      <c r="Q29" s="208"/>
      <c r="R29" s="208"/>
      <c r="S29" s="3591" t="s">
        <v>110</v>
      </c>
      <c r="T29" s="3592"/>
      <c r="U29" s="3592"/>
      <c r="V29" s="3593"/>
      <c r="W29" s="797">
        <f>AVERAGE('Topic 10E'!S29,'Topic 10C'!X85,'Topic 10C'!X75,'Topic 10B'!W34,'Topic 10B'!W17,'Topic 10B'!W36)</f>
        <v>0.55999999999999994</v>
      </c>
      <c r="X29" s="208"/>
      <c r="Y29" s="208"/>
      <c r="Z29" s="223"/>
      <c r="AA29" s="197"/>
    </row>
    <row r="30" spans="1:31" ht="15" customHeight="1">
      <c r="A30" s="197"/>
      <c r="B30" s="3371"/>
      <c r="C30" s="2687"/>
      <c r="D30" s="2687"/>
      <c r="E30" s="2687"/>
      <c r="F30" s="2687"/>
      <c r="G30" s="2687"/>
      <c r="H30" s="2687"/>
      <c r="I30" s="2687"/>
      <c r="J30" s="2687"/>
      <c r="K30" s="2687"/>
      <c r="L30" s="2688"/>
      <c r="M30" s="245"/>
      <c r="N30" s="248"/>
      <c r="O30" s="208"/>
      <c r="P30" s="208"/>
      <c r="Q30" s="208"/>
      <c r="R30" s="208"/>
      <c r="S30" s="208"/>
      <c r="T30" s="208"/>
      <c r="U30" s="208"/>
      <c r="V30" s="208"/>
      <c r="W30" s="3591" t="s">
        <v>69</v>
      </c>
      <c r="X30" s="3592"/>
      <c r="Y30" s="3593"/>
      <c r="Z30" s="798">
        <f>AVERAGE('Topic 10E'!V29,'Topic 10C'!AA85,'Topic 10C'!AA75,'Topic 10B'!Z34,'Topic 10B'!Z17,'Topic 10B'!Z36)</f>
        <v>0.4</v>
      </c>
      <c r="AA30" s="197"/>
    </row>
    <row r="31" spans="1:31" ht="13.5" customHeight="1">
      <c r="A31" s="197"/>
      <c r="B31" s="3371"/>
      <c r="C31" s="2687"/>
      <c r="D31" s="2687"/>
      <c r="E31" s="2687"/>
      <c r="F31" s="2687"/>
      <c r="G31" s="2687"/>
      <c r="H31" s="2687"/>
      <c r="I31" s="2687"/>
      <c r="J31" s="2687"/>
      <c r="K31" s="2687"/>
      <c r="L31" s="2688"/>
      <c r="M31" s="245"/>
      <c r="N31" s="248"/>
      <c r="O31" s="186"/>
      <c r="P31" s="186"/>
      <c r="Q31" s="186"/>
      <c r="R31" s="186"/>
      <c r="S31" s="186"/>
      <c r="T31" s="186"/>
      <c r="U31" s="186"/>
      <c r="V31" s="186"/>
      <c r="W31" s="186"/>
      <c r="X31" s="186"/>
      <c r="Y31" s="186"/>
      <c r="Z31" s="223"/>
      <c r="AA31" s="197"/>
    </row>
    <row r="32" spans="1:31" ht="13.5" customHeight="1">
      <c r="A32" s="197"/>
      <c r="B32" s="3373"/>
      <c r="C32" s="3374"/>
      <c r="D32" s="3374"/>
      <c r="E32" s="3374"/>
      <c r="F32" s="3374"/>
      <c r="G32" s="3374"/>
      <c r="H32" s="3374"/>
      <c r="I32" s="3374"/>
      <c r="J32" s="3374"/>
      <c r="K32" s="3374"/>
      <c r="L32" s="3382"/>
      <c r="M32" s="245"/>
      <c r="N32" s="245"/>
      <c r="O32" s="245"/>
      <c r="P32" s="3588" t="s">
        <v>64</v>
      </c>
      <c r="Q32" s="3588"/>
      <c r="R32" s="3588"/>
      <c r="S32" s="3588"/>
      <c r="T32" s="3588"/>
      <c r="U32" s="3588"/>
      <c r="V32" s="3588"/>
      <c r="W32" s="3588"/>
      <c r="X32" s="3588"/>
      <c r="Y32" s="3589"/>
      <c r="Z32" s="799">
        <f>AVERAGE(M13:M17)</f>
        <v>0.31304347826086953</v>
      </c>
      <c r="AA32" s="197"/>
    </row>
    <row r="33" spans="1:27" ht="13.5" customHeight="1" thickBot="1">
      <c r="A33" s="197"/>
      <c r="B33" s="235"/>
      <c r="C33" s="236"/>
      <c r="D33" s="236"/>
      <c r="E33" s="236"/>
      <c r="F33" s="236"/>
      <c r="G33" s="236"/>
      <c r="H33" s="236"/>
      <c r="I33" s="236"/>
      <c r="J33" s="236"/>
      <c r="K33" s="236"/>
      <c r="L33" s="236"/>
      <c r="M33" s="236"/>
      <c r="N33" s="496"/>
      <c r="O33" s="496"/>
      <c r="P33" s="2240" t="s">
        <v>65</v>
      </c>
      <c r="Q33" s="2240"/>
      <c r="R33" s="2240"/>
      <c r="S33" s="2240"/>
      <c r="T33" s="2240"/>
      <c r="U33" s="2240"/>
      <c r="V33" s="2240"/>
      <c r="W33" s="2240"/>
      <c r="X33" s="2240"/>
      <c r="Y33" s="3590"/>
      <c r="Z33" s="800">
        <f>AVERAGE(N13:N17)</f>
        <v>0.31478260869565217</v>
      </c>
      <c r="AA33" s="197"/>
    </row>
    <row r="34" spans="1:27" ht="26.25" customHeight="1">
      <c r="A34" s="197"/>
      <c r="B34" s="197"/>
      <c r="C34" s="197"/>
      <c r="D34" s="197"/>
      <c r="E34" s="197"/>
      <c r="F34" s="197"/>
      <c r="G34" s="197"/>
      <c r="H34" s="197"/>
      <c r="I34" s="197"/>
      <c r="J34" s="197"/>
      <c r="K34" s="197"/>
      <c r="L34" s="197"/>
      <c r="M34" s="801"/>
      <c r="N34" s="802"/>
      <c r="O34" s="802"/>
      <c r="P34" s="802"/>
      <c r="Q34" s="802"/>
      <c r="R34" s="802"/>
      <c r="S34" s="802"/>
      <c r="T34" s="802"/>
      <c r="U34" s="802"/>
      <c r="V34" s="802"/>
      <c r="W34" s="802"/>
      <c r="X34" s="315" t="s">
        <v>1249</v>
      </c>
      <c r="Y34" s="802"/>
      <c r="Z34" s="803">
        <v>34</v>
      </c>
      <c r="AA34" s="220"/>
    </row>
  </sheetData>
  <mergeCells count="22">
    <mergeCell ref="M11:N12"/>
    <mergeCell ref="Z5:Z10"/>
    <mergeCell ref="W5:W10"/>
    <mergeCell ref="B2:Z2"/>
    <mergeCell ref="C3:N3"/>
    <mergeCell ref="O3:Z3"/>
    <mergeCell ref="O4:W4"/>
    <mergeCell ref="X4:Z4"/>
    <mergeCell ref="C4:N4"/>
    <mergeCell ref="X5:Y10"/>
    <mergeCell ref="B5:L8"/>
    <mergeCell ref="B10:N10"/>
    <mergeCell ref="B9:L9"/>
    <mergeCell ref="M5:M9"/>
    <mergeCell ref="N5:N9"/>
    <mergeCell ref="O5:V10"/>
    <mergeCell ref="B22:L32"/>
    <mergeCell ref="P32:Y32"/>
    <mergeCell ref="P33:Y33"/>
    <mergeCell ref="S29:V29"/>
    <mergeCell ref="W30:Y30"/>
    <mergeCell ref="P28:Z28"/>
  </mergeCells>
  <pageMargins left="0.19685039370078741" right="0.11811023622047245" top="0.15748031496062992" bottom="0.19685039370078741" header="0.31496062992125984" footer="0.31496062992125984"/>
  <pageSetup paperSize="9" scale="9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C80"/>
  <sheetViews>
    <sheetView view="pageBreakPreview" topLeftCell="A42" zoomScale="85" zoomScaleSheetLayoutView="85" workbookViewId="0">
      <selection activeCell="B1" sqref="B1"/>
    </sheetView>
  </sheetViews>
  <sheetFormatPr defaultRowHeight="14.25"/>
  <cols>
    <col min="1" max="1" width="1.28515625" style="277" customWidth="1"/>
    <col min="2" max="3" width="8.140625" style="277" customWidth="1"/>
    <col min="4" max="4" width="30.140625" style="277" customWidth="1"/>
    <col min="5" max="8" width="8.140625" style="277" customWidth="1"/>
    <col min="9" max="9" width="3.28515625" style="277" customWidth="1"/>
    <col min="10" max="12" width="3.28515625" style="277" bestFit="1" customWidth="1"/>
    <col min="13" max="13" width="3.28515625" style="277" customWidth="1"/>
    <col min="14" max="15" width="5.28515625" style="277" bestFit="1" customWidth="1"/>
    <col min="16" max="21" width="3.42578125" style="277" customWidth="1"/>
    <col min="22" max="22" width="4.42578125" style="277" customWidth="1"/>
    <col min="23" max="23" width="5.28515625" style="277" customWidth="1"/>
    <col min="24" max="24" width="4.85546875" style="277" bestFit="1" customWidth="1"/>
    <col min="25" max="26" width="3.42578125" style="277" customWidth="1"/>
    <col min="27" max="27" width="5.28515625" style="277" bestFit="1" customWidth="1"/>
    <col min="28" max="28" width="1" style="277" customWidth="1"/>
    <col min="29" max="16384" width="9.140625" style="277"/>
  </cols>
  <sheetData>
    <row r="1" spans="1:28" ht="12.75" customHeight="1" thickBot="1">
      <c r="A1" s="197"/>
      <c r="B1" s="278" t="s">
        <v>1</v>
      </c>
      <c r="C1" s="198" t="str">
        <f>Page3!A4</f>
        <v>MOHOKARE LOCAL MUNICIPALITY</v>
      </c>
      <c r="D1" s="197"/>
      <c r="E1" s="197"/>
      <c r="F1" s="197"/>
      <c r="G1" s="197"/>
      <c r="H1" s="197"/>
      <c r="I1" s="197"/>
      <c r="J1" s="197"/>
      <c r="K1" s="197"/>
      <c r="L1" s="197"/>
      <c r="M1" s="197"/>
      <c r="N1" s="197"/>
      <c r="O1" s="197"/>
      <c r="P1" s="197"/>
      <c r="Q1" s="197"/>
      <c r="R1" s="197"/>
      <c r="S1" s="197"/>
      <c r="T1" s="197"/>
      <c r="U1" s="197"/>
      <c r="V1" s="197"/>
      <c r="W1" s="250" t="str">
        <f>Page3!F4</f>
        <v>WSDP 2012</v>
      </c>
      <c r="X1" s="197"/>
      <c r="Y1" s="197"/>
      <c r="Z1" s="197"/>
      <c r="AA1" s="197"/>
      <c r="AB1" s="197"/>
    </row>
    <row r="2" spans="1:28" ht="15" customHeight="1">
      <c r="A2" s="197"/>
      <c r="B2" s="3664" t="s">
        <v>163</v>
      </c>
      <c r="C2" s="3665"/>
      <c r="D2" s="3665"/>
      <c r="E2" s="3665"/>
      <c r="F2" s="3665"/>
      <c r="G2" s="3665"/>
      <c r="H2" s="3665"/>
      <c r="I2" s="3665"/>
      <c r="J2" s="3665"/>
      <c r="K2" s="3665"/>
      <c r="L2" s="3665"/>
      <c r="M2" s="3665"/>
      <c r="N2" s="3665"/>
      <c r="O2" s="3665"/>
      <c r="P2" s="3665"/>
      <c r="Q2" s="3665"/>
      <c r="R2" s="3665"/>
      <c r="S2" s="3665"/>
      <c r="T2" s="3665"/>
      <c r="U2" s="3665"/>
      <c r="V2" s="3665"/>
      <c r="W2" s="3665"/>
      <c r="X2" s="3665"/>
      <c r="Y2" s="3665"/>
      <c r="Z2" s="3665"/>
      <c r="AA2" s="3666"/>
      <c r="AB2" s="197"/>
    </row>
    <row r="3" spans="1:28" ht="19.5" customHeight="1">
      <c r="A3" s="197"/>
      <c r="B3" s="3219" t="s">
        <v>66</v>
      </c>
      <c r="C3" s="3220"/>
      <c r="D3" s="3220"/>
      <c r="E3" s="3220"/>
      <c r="F3" s="3220"/>
      <c r="G3" s="3220"/>
      <c r="H3" s="3220"/>
      <c r="I3" s="3033" t="s">
        <v>705</v>
      </c>
      <c r="J3" s="3033"/>
      <c r="K3" s="3033"/>
      <c r="L3" s="3033"/>
      <c r="M3" s="3033"/>
      <c r="N3" s="3033"/>
      <c r="O3" s="3033"/>
      <c r="P3" s="3034" t="s">
        <v>67</v>
      </c>
      <c r="Q3" s="3034"/>
      <c r="R3" s="3034"/>
      <c r="S3" s="3034"/>
      <c r="T3" s="3034"/>
      <c r="U3" s="3034"/>
      <c r="V3" s="3034"/>
      <c r="W3" s="3034"/>
      <c r="X3" s="3034"/>
      <c r="Y3" s="3034"/>
      <c r="Z3" s="3034"/>
      <c r="AA3" s="3035"/>
      <c r="AB3" s="197"/>
    </row>
    <row r="4" spans="1:28" ht="12" customHeight="1">
      <c r="A4" s="197"/>
      <c r="B4" s="3633" t="s">
        <v>164</v>
      </c>
      <c r="C4" s="3634"/>
      <c r="D4" s="3634"/>
      <c r="E4" s="3634"/>
      <c r="F4" s="3634"/>
      <c r="G4" s="3634"/>
      <c r="H4" s="3634"/>
      <c r="I4" s="2880" t="s">
        <v>119</v>
      </c>
      <c r="J4" s="2880"/>
      <c r="K4" s="2880"/>
      <c r="L4" s="2880"/>
      <c r="M4" s="2880"/>
      <c r="N4" s="2880"/>
      <c r="O4" s="2880"/>
      <c r="P4" s="2577" t="s">
        <v>735</v>
      </c>
      <c r="Q4" s="2577"/>
      <c r="R4" s="2577"/>
      <c r="S4" s="2577"/>
      <c r="T4" s="2577"/>
      <c r="U4" s="2577"/>
      <c r="V4" s="2577"/>
      <c r="W4" s="2577"/>
      <c r="X4" s="2577"/>
      <c r="Y4" s="2589" t="s">
        <v>69</v>
      </c>
      <c r="Z4" s="2589"/>
      <c r="AA4" s="2590"/>
      <c r="AB4" s="197"/>
    </row>
    <row r="5" spans="1:28" ht="12" customHeight="1">
      <c r="A5" s="197"/>
      <c r="B5" s="3667" t="s">
        <v>642</v>
      </c>
      <c r="C5" s="3458"/>
      <c r="D5" s="3458"/>
      <c r="E5" s="3458"/>
      <c r="F5" s="3458"/>
      <c r="G5" s="3458"/>
      <c r="H5" s="3458"/>
      <c r="I5" s="2753" t="s">
        <v>671</v>
      </c>
      <c r="J5" s="2753" t="s">
        <v>87</v>
      </c>
      <c r="K5" s="2753" t="s">
        <v>89</v>
      </c>
      <c r="L5" s="2753" t="s">
        <v>391</v>
      </c>
      <c r="M5" s="2753" t="s">
        <v>90</v>
      </c>
      <c r="N5" s="2616" t="s">
        <v>73</v>
      </c>
      <c r="O5" s="2633" t="s">
        <v>73</v>
      </c>
      <c r="P5" s="2341" t="s">
        <v>70</v>
      </c>
      <c r="Q5" s="2609" t="s">
        <v>108</v>
      </c>
      <c r="R5" s="2609"/>
      <c r="S5" s="2609"/>
      <c r="T5" s="2609"/>
      <c r="U5" s="2615" t="s">
        <v>72</v>
      </c>
      <c r="V5" s="2615"/>
      <c r="W5" s="2615"/>
      <c r="X5" s="2506" t="s">
        <v>73</v>
      </c>
      <c r="Y5" s="2341" t="s">
        <v>70</v>
      </c>
      <c r="Z5" s="2342" t="s">
        <v>74</v>
      </c>
      <c r="AA5" s="2491" t="s">
        <v>73</v>
      </c>
      <c r="AB5" s="197"/>
    </row>
    <row r="6" spans="1:28" ht="61.5" customHeight="1">
      <c r="A6" s="197"/>
      <c r="B6" s="3667"/>
      <c r="C6" s="3458"/>
      <c r="D6" s="3458"/>
      <c r="E6" s="3458"/>
      <c r="F6" s="3458"/>
      <c r="G6" s="3458"/>
      <c r="H6" s="3458"/>
      <c r="I6" s="2753"/>
      <c r="J6" s="2753"/>
      <c r="K6" s="2753"/>
      <c r="L6" s="2753"/>
      <c r="M6" s="2753"/>
      <c r="N6" s="2616"/>
      <c r="O6" s="2633"/>
      <c r="P6" s="2341"/>
      <c r="Q6" s="2419" t="s">
        <v>75</v>
      </c>
      <c r="R6" s="2419"/>
      <c r="S6" s="2419"/>
      <c r="T6" s="2419"/>
      <c r="U6" s="1059" t="s">
        <v>364</v>
      </c>
      <c r="V6" s="1059" t="s">
        <v>77</v>
      </c>
      <c r="W6" s="1059" t="s">
        <v>78</v>
      </c>
      <c r="X6" s="2506"/>
      <c r="Y6" s="2341"/>
      <c r="Z6" s="2342"/>
      <c r="AA6" s="2491"/>
      <c r="AB6" s="197"/>
    </row>
    <row r="7" spans="1:28" ht="15.75" customHeight="1">
      <c r="A7" s="197"/>
      <c r="B7" s="2658" t="s">
        <v>37</v>
      </c>
      <c r="C7" s="2659"/>
      <c r="D7" s="2659"/>
      <c r="E7" s="2659"/>
      <c r="F7" s="2659"/>
      <c r="G7" s="2659"/>
      <c r="H7" s="2659"/>
      <c r="I7" s="2753"/>
      <c r="J7" s="2753"/>
      <c r="K7" s="2753"/>
      <c r="L7" s="2753"/>
      <c r="M7" s="2753"/>
      <c r="N7" s="2616"/>
      <c r="O7" s="2633"/>
      <c r="P7" s="2341"/>
      <c r="Q7" s="1035">
        <v>1</v>
      </c>
      <c r="R7" s="1035">
        <v>3</v>
      </c>
      <c r="S7" s="1035">
        <v>5</v>
      </c>
      <c r="T7" s="1035" t="s">
        <v>79</v>
      </c>
      <c r="U7" s="1036" t="s">
        <v>80</v>
      </c>
      <c r="V7" s="1036" t="s">
        <v>80</v>
      </c>
      <c r="W7" s="1036" t="s">
        <v>80</v>
      </c>
      <c r="X7" s="2506"/>
      <c r="Y7" s="2341"/>
      <c r="Z7" s="2342"/>
      <c r="AA7" s="2491"/>
      <c r="AB7" s="197"/>
    </row>
    <row r="8" spans="1:28">
      <c r="A8" s="197"/>
      <c r="B8" s="2634" t="s">
        <v>208</v>
      </c>
      <c r="C8" s="2635"/>
      <c r="D8" s="2635"/>
      <c r="E8" s="2635"/>
      <c r="F8" s="2635"/>
      <c r="G8" s="2635"/>
      <c r="H8" s="2635"/>
      <c r="I8" s="2619" t="s">
        <v>660</v>
      </c>
      <c r="J8" s="2619"/>
      <c r="K8" s="2619"/>
      <c r="L8" s="2619"/>
      <c r="M8" s="2619"/>
      <c r="N8" s="1037" t="s">
        <v>302</v>
      </c>
      <c r="O8" s="1037" t="s">
        <v>302</v>
      </c>
      <c r="P8" s="2619" t="s">
        <v>660</v>
      </c>
      <c r="Q8" s="2619"/>
      <c r="R8" s="2619"/>
      <c r="S8" s="2619"/>
      <c r="T8" s="2619"/>
      <c r="U8" s="2619"/>
      <c r="V8" s="2619"/>
      <c r="W8" s="2619"/>
      <c r="X8" s="1037" t="s">
        <v>302</v>
      </c>
      <c r="Y8" s="2619" t="s">
        <v>661</v>
      </c>
      <c r="Z8" s="2619"/>
      <c r="AA8" s="1052" t="s">
        <v>302</v>
      </c>
      <c r="AB8" s="197"/>
    </row>
    <row r="9" spans="1:28">
      <c r="A9" s="197"/>
      <c r="B9" s="3649" t="s">
        <v>336</v>
      </c>
      <c r="C9" s="3650"/>
      <c r="D9" s="3650"/>
      <c r="E9" s="3650"/>
      <c r="F9" s="3650"/>
      <c r="G9" s="3650"/>
      <c r="H9" s="3650"/>
      <c r="I9" s="3650"/>
      <c r="J9" s="3650"/>
      <c r="K9" s="3650"/>
      <c r="L9" s="3650"/>
      <c r="M9" s="3650"/>
      <c r="N9" s="3650"/>
      <c r="O9" s="3650"/>
      <c r="P9" s="3650"/>
      <c r="Q9" s="3650"/>
      <c r="R9" s="3650"/>
      <c r="S9" s="3650"/>
      <c r="T9" s="3650"/>
      <c r="U9" s="3650"/>
      <c r="V9" s="3650"/>
      <c r="W9" s="3650"/>
      <c r="X9" s="3650"/>
      <c r="Y9" s="3650"/>
      <c r="Z9" s="3650"/>
      <c r="AA9" s="3651"/>
      <c r="AB9" s="197"/>
    </row>
    <row r="10" spans="1:28" ht="15" customHeight="1">
      <c r="A10" s="197"/>
      <c r="B10" s="3658" t="s">
        <v>557</v>
      </c>
      <c r="C10" s="3659"/>
      <c r="D10" s="3659"/>
      <c r="E10" s="3659"/>
      <c r="F10" s="3659"/>
      <c r="G10" s="3659"/>
      <c r="H10" s="3659"/>
      <c r="I10" s="3659"/>
      <c r="J10" s="3659"/>
      <c r="K10" s="3659"/>
      <c r="L10" s="3659"/>
      <c r="M10" s="3659"/>
      <c r="N10" s="3659"/>
      <c r="O10" s="3659"/>
      <c r="P10" s="3659"/>
      <c r="Q10" s="3659"/>
      <c r="R10" s="3659"/>
      <c r="S10" s="3659"/>
      <c r="T10" s="3659"/>
      <c r="U10" s="3659"/>
      <c r="V10" s="3659"/>
      <c r="W10" s="3659"/>
      <c r="X10" s="3659"/>
      <c r="Y10" s="3659"/>
      <c r="Z10" s="3659"/>
      <c r="AA10" s="3660"/>
      <c r="AB10" s="197"/>
    </row>
    <row r="11" spans="1:28" ht="15" customHeight="1">
      <c r="A11" s="197"/>
      <c r="B11" s="3655" t="s">
        <v>524</v>
      </c>
      <c r="C11" s="3656"/>
      <c r="D11" s="3656"/>
      <c r="E11" s="3656"/>
      <c r="F11" s="3656"/>
      <c r="G11" s="3656"/>
      <c r="H11" s="3657"/>
      <c r="I11" s="269" t="s">
        <v>1270</v>
      </c>
      <c r="J11" s="2430"/>
      <c r="K11" s="2430"/>
      <c r="L11" s="269"/>
      <c r="M11" s="269" t="s">
        <v>1270</v>
      </c>
      <c r="N11" s="1198">
        <v>60</v>
      </c>
      <c r="O11" s="1199">
        <v>60</v>
      </c>
      <c r="P11" s="1380" t="s">
        <v>1270</v>
      </c>
      <c r="Q11" s="266" t="s">
        <v>1270</v>
      </c>
      <c r="R11" s="266" t="s">
        <v>1270</v>
      </c>
      <c r="S11" s="266" t="s">
        <v>1270</v>
      </c>
      <c r="T11" s="266"/>
      <c r="U11" s="266" t="s">
        <v>1270</v>
      </c>
      <c r="V11" s="266" t="s">
        <v>1270</v>
      </c>
      <c r="W11" s="267" t="s">
        <v>1270</v>
      </c>
      <c r="X11" s="1200">
        <v>60</v>
      </c>
      <c r="Y11" s="1380" t="s">
        <v>1270</v>
      </c>
      <c r="Z11" s="266" t="s">
        <v>1271</v>
      </c>
      <c r="AA11" s="1201">
        <v>40</v>
      </c>
      <c r="AB11" s="197"/>
    </row>
    <row r="12" spans="1:28" ht="15" customHeight="1">
      <c r="A12" s="197"/>
      <c r="B12" s="3655" t="s">
        <v>525</v>
      </c>
      <c r="C12" s="3656"/>
      <c r="D12" s="3656"/>
      <c r="E12" s="3656"/>
      <c r="F12" s="3656"/>
      <c r="G12" s="3656"/>
      <c r="H12" s="3657"/>
      <c r="I12" s="269" t="s">
        <v>1270</v>
      </c>
      <c r="J12" s="2430"/>
      <c r="K12" s="2430"/>
      <c r="L12" s="269"/>
      <c r="M12" s="269" t="s">
        <v>1270</v>
      </c>
      <c r="N12" s="1198">
        <v>60</v>
      </c>
      <c r="O12" s="1199">
        <v>60</v>
      </c>
      <c r="P12" s="1380" t="s">
        <v>1270</v>
      </c>
      <c r="Q12" s="266" t="s">
        <v>1270</v>
      </c>
      <c r="R12" s="266" t="s">
        <v>1270</v>
      </c>
      <c r="S12" s="266" t="s">
        <v>1270</v>
      </c>
      <c r="T12" s="266"/>
      <c r="U12" s="266" t="s">
        <v>1270</v>
      </c>
      <c r="V12" s="266" t="s">
        <v>1270</v>
      </c>
      <c r="W12" s="267" t="s">
        <v>1270</v>
      </c>
      <c r="X12" s="1200">
        <v>60</v>
      </c>
      <c r="Y12" s="1380" t="s">
        <v>1270</v>
      </c>
      <c r="Z12" s="266" t="s">
        <v>1271</v>
      </c>
      <c r="AA12" s="1201">
        <v>40</v>
      </c>
      <c r="AB12" s="197"/>
    </row>
    <row r="13" spans="1:28" ht="15" customHeight="1">
      <c r="A13" s="197"/>
      <c r="B13" s="3655" t="s">
        <v>526</v>
      </c>
      <c r="C13" s="3656"/>
      <c r="D13" s="3656"/>
      <c r="E13" s="3656"/>
      <c r="F13" s="3656"/>
      <c r="G13" s="3656"/>
      <c r="H13" s="3657"/>
      <c r="I13" s="269" t="s">
        <v>1270</v>
      </c>
      <c r="J13" s="2430"/>
      <c r="K13" s="2430"/>
      <c r="L13" s="269"/>
      <c r="M13" s="269" t="s">
        <v>1270</v>
      </c>
      <c r="N13" s="1198">
        <v>60</v>
      </c>
      <c r="O13" s="1199">
        <v>60</v>
      </c>
      <c r="P13" s="1380" t="s">
        <v>1270</v>
      </c>
      <c r="Q13" s="266" t="s">
        <v>1270</v>
      </c>
      <c r="R13" s="266" t="s">
        <v>1270</v>
      </c>
      <c r="S13" s="266" t="s">
        <v>1270</v>
      </c>
      <c r="T13" s="266"/>
      <c r="U13" s="266" t="s">
        <v>1270</v>
      </c>
      <c r="V13" s="266" t="s">
        <v>1270</v>
      </c>
      <c r="W13" s="267" t="s">
        <v>1270</v>
      </c>
      <c r="X13" s="1200">
        <v>60</v>
      </c>
      <c r="Y13" s="1380" t="s">
        <v>1270</v>
      </c>
      <c r="Z13" s="266" t="s">
        <v>1271</v>
      </c>
      <c r="AA13" s="1201">
        <v>40</v>
      </c>
      <c r="AB13" s="197"/>
    </row>
    <row r="14" spans="1:28" ht="15" customHeight="1">
      <c r="A14" s="197"/>
      <c r="B14" s="3655" t="s">
        <v>527</v>
      </c>
      <c r="C14" s="3656"/>
      <c r="D14" s="3656"/>
      <c r="E14" s="3656"/>
      <c r="F14" s="3656"/>
      <c r="G14" s="3656"/>
      <c r="H14" s="3657"/>
      <c r="I14" s="269" t="s">
        <v>1270</v>
      </c>
      <c r="J14" s="2430"/>
      <c r="K14" s="2430"/>
      <c r="L14" s="269"/>
      <c r="M14" s="269" t="s">
        <v>1270</v>
      </c>
      <c r="N14" s="1198">
        <v>60</v>
      </c>
      <c r="O14" s="1199">
        <v>60</v>
      </c>
      <c r="P14" s="1380" t="s">
        <v>1270</v>
      </c>
      <c r="Q14" s="266" t="s">
        <v>1270</v>
      </c>
      <c r="R14" s="266" t="s">
        <v>1270</v>
      </c>
      <c r="S14" s="266" t="s">
        <v>1270</v>
      </c>
      <c r="T14" s="266"/>
      <c r="U14" s="266" t="s">
        <v>1270</v>
      </c>
      <c r="V14" s="266" t="s">
        <v>1270</v>
      </c>
      <c r="W14" s="267" t="s">
        <v>1270</v>
      </c>
      <c r="X14" s="1200">
        <v>60</v>
      </c>
      <c r="Y14" s="1380" t="s">
        <v>1270</v>
      </c>
      <c r="Z14" s="266" t="s">
        <v>1271</v>
      </c>
      <c r="AA14" s="1201">
        <v>40</v>
      </c>
      <c r="AB14" s="197"/>
    </row>
    <row r="15" spans="1:28" ht="15" customHeight="1">
      <c r="A15" s="197"/>
      <c r="B15" s="3655" t="s">
        <v>528</v>
      </c>
      <c r="C15" s="3656"/>
      <c r="D15" s="3656"/>
      <c r="E15" s="3656"/>
      <c r="F15" s="3656"/>
      <c r="G15" s="3656"/>
      <c r="H15" s="3657"/>
      <c r="I15" s="269" t="s">
        <v>1270</v>
      </c>
      <c r="J15" s="269" t="s">
        <v>1270</v>
      </c>
      <c r="K15" s="269" t="s">
        <v>1270</v>
      </c>
      <c r="L15" s="269"/>
      <c r="M15" s="269" t="s">
        <v>1270</v>
      </c>
      <c r="N15" s="1198">
        <v>60</v>
      </c>
      <c r="O15" s="1199">
        <v>60</v>
      </c>
      <c r="P15" s="1380" t="s">
        <v>1270</v>
      </c>
      <c r="Q15" s="266" t="s">
        <v>1270</v>
      </c>
      <c r="R15" s="266" t="s">
        <v>1270</v>
      </c>
      <c r="S15" s="266" t="s">
        <v>1270</v>
      </c>
      <c r="T15" s="266"/>
      <c r="U15" s="266" t="s">
        <v>1270</v>
      </c>
      <c r="V15" s="266" t="s">
        <v>1270</v>
      </c>
      <c r="W15" s="267" t="s">
        <v>1270</v>
      </c>
      <c r="X15" s="1200">
        <v>60</v>
      </c>
      <c r="Y15" s="1380" t="s">
        <v>1270</v>
      </c>
      <c r="Z15" s="266" t="s">
        <v>1271</v>
      </c>
      <c r="AA15" s="1201">
        <v>40</v>
      </c>
      <c r="AB15" s="197"/>
    </row>
    <row r="16" spans="1:28" ht="15" customHeight="1">
      <c r="A16" s="197"/>
      <c r="B16" s="3668" t="s">
        <v>529</v>
      </c>
      <c r="C16" s="3669"/>
      <c r="D16" s="3669"/>
      <c r="E16" s="3669"/>
      <c r="F16" s="3669"/>
      <c r="G16" s="3669"/>
      <c r="H16" s="3669"/>
      <c r="I16" s="3669"/>
      <c r="J16" s="3669"/>
      <c r="K16" s="3669"/>
      <c r="L16" s="3669"/>
      <c r="M16" s="3670"/>
      <c r="N16" s="549">
        <f>SUM(N11:N15)/5/100</f>
        <v>0.6</v>
      </c>
      <c r="O16" s="549">
        <f>SUM(O11:O15)/5/100</f>
        <v>0.6</v>
      </c>
      <c r="P16" s="3663"/>
      <c r="Q16" s="3663"/>
      <c r="R16" s="3663"/>
      <c r="S16" s="3663"/>
      <c r="T16" s="3663"/>
      <c r="U16" s="3663"/>
      <c r="V16" s="3663"/>
      <c r="W16" s="3663"/>
      <c r="X16" s="549">
        <f>SUM(X11:X15)/5/100</f>
        <v>0.6</v>
      </c>
      <c r="Y16" s="3663"/>
      <c r="Z16" s="3663"/>
      <c r="AA16" s="732">
        <f>SUM(AA11:AA15)/5/100</f>
        <v>0.4</v>
      </c>
      <c r="AB16" s="197"/>
    </row>
    <row r="17" spans="1:28" ht="15" customHeight="1">
      <c r="A17" s="197"/>
      <c r="B17" s="3655" t="s">
        <v>530</v>
      </c>
      <c r="C17" s="3656"/>
      <c r="D17" s="3656"/>
      <c r="E17" s="3656"/>
      <c r="F17" s="3656"/>
      <c r="G17" s="3656"/>
      <c r="H17" s="3657"/>
      <c r="I17" s="269" t="s">
        <v>1271</v>
      </c>
      <c r="J17" s="2430"/>
      <c r="K17" s="2430"/>
      <c r="L17" s="269"/>
      <c r="M17" s="269" t="s">
        <v>1271</v>
      </c>
      <c r="N17" s="1198">
        <v>0</v>
      </c>
      <c r="O17" s="1199">
        <v>0</v>
      </c>
      <c r="P17" s="266" t="s">
        <v>1271</v>
      </c>
      <c r="Q17" s="266"/>
      <c r="R17" s="266"/>
      <c r="S17" s="266"/>
      <c r="T17" s="266"/>
      <c r="U17" s="266"/>
      <c r="V17" s="266"/>
      <c r="W17" s="266"/>
      <c r="X17" s="1200">
        <v>0</v>
      </c>
      <c r="Y17" s="266" t="s">
        <v>1271</v>
      </c>
      <c r="Z17" s="266"/>
      <c r="AA17" s="1201">
        <v>0</v>
      </c>
      <c r="AB17" s="197"/>
    </row>
    <row r="18" spans="1:28" ht="15" customHeight="1">
      <c r="A18" s="197"/>
      <c r="B18" s="3655" t="s">
        <v>531</v>
      </c>
      <c r="C18" s="3656"/>
      <c r="D18" s="3656"/>
      <c r="E18" s="3656"/>
      <c r="F18" s="3656"/>
      <c r="G18" s="3656"/>
      <c r="H18" s="3657"/>
      <c r="I18" s="269" t="s">
        <v>1271</v>
      </c>
      <c r="J18" s="269" t="s">
        <v>1271</v>
      </c>
      <c r="K18" s="269" t="s">
        <v>1271</v>
      </c>
      <c r="L18" s="269"/>
      <c r="M18" s="269" t="s">
        <v>1271</v>
      </c>
      <c r="N18" s="1198">
        <v>0</v>
      </c>
      <c r="O18" s="1199">
        <v>0</v>
      </c>
      <c r="P18" s="266" t="s">
        <v>1271</v>
      </c>
      <c r="Q18" s="266"/>
      <c r="R18" s="266"/>
      <c r="S18" s="266"/>
      <c r="T18" s="266"/>
      <c r="U18" s="266"/>
      <c r="V18" s="266"/>
      <c r="W18" s="266"/>
      <c r="X18" s="1200">
        <v>0</v>
      </c>
      <c r="Y18" s="266" t="s">
        <v>1271</v>
      </c>
      <c r="Z18" s="266"/>
      <c r="AA18" s="1201">
        <v>0</v>
      </c>
      <c r="AB18" s="197"/>
    </row>
    <row r="19" spans="1:28" ht="15" customHeight="1">
      <c r="A19" s="197"/>
      <c r="B19" s="3655" t="s">
        <v>532</v>
      </c>
      <c r="C19" s="3656"/>
      <c r="D19" s="3656"/>
      <c r="E19" s="3656"/>
      <c r="F19" s="3656"/>
      <c r="G19" s="3656"/>
      <c r="H19" s="3657"/>
      <c r="I19" s="269" t="s">
        <v>1270</v>
      </c>
      <c r="J19" s="2430"/>
      <c r="K19" s="2430"/>
      <c r="L19" s="269"/>
      <c r="M19" s="269" t="s">
        <v>1270</v>
      </c>
      <c r="N19" s="1198">
        <v>60</v>
      </c>
      <c r="O19" s="1199">
        <v>60</v>
      </c>
      <c r="P19" s="1380" t="s">
        <v>1270</v>
      </c>
      <c r="Q19" s="266" t="s">
        <v>1270</v>
      </c>
      <c r="R19" s="266" t="s">
        <v>1270</v>
      </c>
      <c r="S19" s="266" t="s">
        <v>1270</v>
      </c>
      <c r="T19" s="266"/>
      <c r="U19" s="266" t="s">
        <v>1270</v>
      </c>
      <c r="V19" s="266" t="s">
        <v>1270</v>
      </c>
      <c r="W19" s="267" t="s">
        <v>1270</v>
      </c>
      <c r="X19" s="1200">
        <v>60</v>
      </c>
      <c r="Y19" s="1380" t="s">
        <v>1270</v>
      </c>
      <c r="Z19" s="266" t="s">
        <v>1271</v>
      </c>
      <c r="AA19" s="1201">
        <v>40</v>
      </c>
      <c r="AB19" s="197"/>
    </row>
    <row r="20" spans="1:28" ht="15" customHeight="1">
      <c r="A20" s="197"/>
      <c r="B20" s="3655" t="s">
        <v>533</v>
      </c>
      <c r="C20" s="3656"/>
      <c r="D20" s="3656"/>
      <c r="E20" s="3656"/>
      <c r="F20" s="3656"/>
      <c r="G20" s="3656"/>
      <c r="H20" s="3657"/>
      <c r="I20" s="269" t="s">
        <v>1270</v>
      </c>
      <c r="J20" s="269" t="s">
        <v>1270</v>
      </c>
      <c r="K20" s="269" t="s">
        <v>1270</v>
      </c>
      <c r="L20" s="269"/>
      <c r="M20" s="269" t="s">
        <v>1270</v>
      </c>
      <c r="N20" s="1198">
        <v>60</v>
      </c>
      <c r="O20" s="1199">
        <v>60</v>
      </c>
      <c r="P20" s="1380" t="s">
        <v>1270</v>
      </c>
      <c r="Q20" s="266" t="s">
        <v>1270</v>
      </c>
      <c r="R20" s="266" t="s">
        <v>1270</v>
      </c>
      <c r="S20" s="266" t="s">
        <v>1270</v>
      </c>
      <c r="T20" s="266"/>
      <c r="U20" s="266" t="s">
        <v>1270</v>
      </c>
      <c r="V20" s="266" t="s">
        <v>1270</v>
      </c>
      <c r="W20" s="267" t="s">
        <v>1270</v>
      </c>
      <c r="X20" s="1200">
        <v>60</v>
      </c>
      <c r="Y20" s="1380" t="s">
        <v>1270</v>
      </c>
      <c r="Z20" s="266" t="s">
        <v>1271</v>
      </c>
      <c r="AA20" s="1201">
        <v>40</v>
      </c>
      <c r="AB20" s="197"/>
    </row>
    <row r="21" spans="1:28" ht="15" customHeight="1">
      <c r="A21" s="197"/>
      <c r="B21" s="3671" t="s">
        <v>337</v>
      </c>
      <c r="C21" s="3672"/>
      <c r="D21" s="3672"/>
      <c r="E21" s="3672"/>
      <c r="F21" s="3672"/>
      <c r="G21" s="3672"/>
      <c r="H21" s="3672"/>
      <c r="I21" s="3672"/>
      <c r="J21" s="3672"/>
      <c r="K21" s="3672"/>
      <c r="L21" s="3672"/>
      <c r="M21" s="3673"/>
      <c r="N21" s="549">
        <f>SUM(N17:N20)/4/100</f>
        <v>0.3</v>
      </c>
      <c r="O21" s="549">
        <f>SUM(O17:O20)/4/100</f>
        <v>0.3</v>
      </c>
      <c r="P21" s="3663"/>
      <c r="Q21" s="3663"/>
      <c r="R21" s="3663"/>
      <c r="S21" s="3663"/>
      <c r="T21" s="3663"/>
      <c r="U21" s="3663"/>
      <c r="V21" s="3663"/>
      <c r="W21" s="3663"/>
      <c r="X21" s="549">
        <f>SUM(X17:X20)/4/100</f>
        <v>0.3</v>
      </c>
      <c r="Y21" s="3663"/>
      <c r="Z21" s="3663"/>
      <c r="AA21" s="732">
        <f>SUM(AA17:AA20)/4/100</f>
        <v>0.2</v>
      </c>
      <c r="AB21" s="197"/>
    </row>
    <row r="22" spans="1:28" ht="15" customHeight="1">
      <c r="A22" s="197"/>
      <c r="B22" s="3652" t="s">
        <v>1010</v>
      </c>
      <c r="C22" s="3653"/>
      <c r="D22" s="3653"/>
      <c r="E22" s="3653"/>
      <c r="F22" s="3653"/>
      <c r="G22" s="3653"/>
      <c r="H22" s="3654"/>
      <c r="I22" s="1875"/>
      <c r="J22" s="269" t="s">
        <v>1270</v>
      </c>
      <c r="K22" s="269" t="s">
        <v>1270</v>
      </c>
      <c r="L22" s="1875"/>
      <c r="M22" s="1875"/>
      <c r="N22" s="1198">
        <v>60</v>
      </c>
      <c r="O22" s="1199">
        <v>60</v>
      </c>
      <c r="P22" s="1380" t="s">
        <v>1270</v>
      </c>
      <c r="Q22" s="266" t="s">
        <v>1270</v>
      </c>
      <c r="R22" s="266" t="s">
        <v>1270</v>
      </c>
      <c r="S22" s="266" t="s">
        <v>1270</v>
      </c>
      <c r="T22" s="266"/>
      <c r="U22" s="266" t="s">
        <v>1270</v>
      </c>
      <c r="V22" s="266" t="s">
        <v>1270</v>
      </c>
      <c r="W22" s="267" t="s">
        <v>1270</v>
      </c>
      <c r="X22" s="1200">
        <v>60</v>
      </c>
      <c r="Y22" s="1380" t="s">
        <v>1270</v>
      </c>
      <c r="Z22" s="266" t="s">
        <v>1271</v>
      </c>
      <c r="AA22" s="1201">
        <v>40</v>
      </c>
      <c r="AB22" s="197"/>
    </row>
    <row r="23" spans="1:28" ht="15" customHeight="1">
      <c r="A23" s="197"/>
      <c r="B23" s="3652" t="s">
        <v>165</v>
      </c>
      <c r="C23" s="3653"/>
      <c r="D23" s="3653"/>
      <c r="E23" s="3653"/>
      <c r="F23" s="3653"/>
      <c r="G23" s="3653"/>
      <c r="H23" s="3654"/>
      <c r="I23" s="269" t="s">
        <v>1270</v>
      </c>
      <c r="J23" s="2430"/>
      <c r="K23" s="2430"/>
      <c r="L23" s="269"/>
      <c r="M23" s="266" t="s">
        <v>1270</v>
      </c>
      <c r="N23" s="1198">
        <v>60</v>
      </c>
      <c r="O23" s="1199">
        <v>60</v>
      </c>
      <c r="P23" s="1380" t="s">
        <v>1270</v>
      </c>
      <c r="Q23" s="266" t="s">
        <v>1270</v>
      </c>
      <c r="R23" s="266" t="s">
        <v>1270</v>
      </c>
      <c r="S23" s="266" t="s">
        <v>1270</v>
      </c>
      <c r="T23" s="266"/>
      <c r="U23" s="266" t="s">
        <v>1270</v>
      </c>
      <c r="V23" s="266" t="s">
        <v>1270</v>
      </c>
      <c r="W23" s="267" t="s">
        <v>1270</v>
      </c>
      <c r="X23" s="1200">
        <v>60</v>
      </c>
      <c r="Y23" s="1380" t="s">
        <v>1270</v>
      </c>
      <c r="Z23" s="266" t="s">
        <v>1271</v>
      </c>
      <c r="AA23" s="1201">
        <v>40</v>
      </c>
      <c r="AB23" s="197"/>
    </row>
    <row r="24" spans="1:28" ht="15.75" customHeight="1">
      <c r="A24" s="197"/>
      <c r="B24" s="3652" t="s">
        <v>166</v>
      </c>
      <c r="C24" s="3653"/>
      <c r="D24" s="3653"/>
      <c r="E24" s="3653"/>
      <c r="F24" s="3653"/>
      <c r="G24" s="3653"/>
      <c r="H24" s="3654"/>
      <c r="I24" s="269" t="s">
        <v>1270</v>
      </c>
      <c r="J24" s="269" t="s">
        <v>1270</v>
      </c>
      <c r="K24" s="269" t="s">
        <v>1270</v>
      </c>
      <c r="L24" s="269"/>
      <c r="M24" s="1875"/>
      <c r="N24" s="1198">
        <v>60</v>
      </c>
      <c r="O24" s="1199">
        <v>60</v>
      </c>
      <c r="P24" s="1380" t="s">
        <v>1270</v>
      </c>
      <c r="Q24" s="266" t="s">
        <v>1270</v>
      </c>
      <c r="R24" s="266" t="s">
        <v>1270</v>
      </c>
      <c r="S24" s="266" t="s">
        <v>1270</v>
      </c>
      <c r="T24" s="266"/>
      <c r="U24" s="266" t="s">
        <v>1270</v>
      </c>
      <c r="V24" s="266" t="s">
        <v>1270</v>
      </c>
      <c r="W24" s="267" t="s">
        <v>1270</v>
      </c>
      <c r="X24" s="1200">
        <v>60</v>
      </c>
      <c r="Y24" s="1380" t="s">
        <v>1270</v>
      </c>
      <c r="Z24" s="266" t="s">
        <v>1271</v>
      </c>
      <c r="AA24" s="1201">
        <v>40</v>
      </c>
      <c r="AB24" s="197"/>
    </row>
    <row r="25" spans="1:28" ht="15" customHeight="1">
      <c r="A25" s="197"/>
      <c r="B25" s="3652" t="s">
        <v>167</v>
      </c>
      <c r="C25" s="3653"/>
      <c r="D25" s="3653"/>
      <c r="E25" s="3653"/>
      <c r="F25" s="3653"/>
      <c r="G25" s="3653"/>
      <c r="H25" s="3654"/>
      <c r="I25" s="269" t="s">
        <v>1270</v>
      </c>
      <c r="J25" s="269" t="s">
        <v>1270</v>
      </c>
      <c r="K25" s="269" t="s">
        <v>1270</v>
      </c>
      <c r="L25" s="269"/>
      <c r="M25" s="266" t="s">
        <v>1270</v>
      </c>
      <c r="N25" s="1198">
        <v>60</v>
      </c>
      <c r="O25" s="1199">
        <v>60</v>
      </c>
      <c r="P25" s="1380" t="s">
        <v>1270</v>
      </c>
      <c r="Q25" s="266" t="s">
        <v>1270</v>
      </c>
      <c r="R25" s="266" t="s">
        <v>1270</v>
      </c>
      <c r="S25" s="266" t="s">
        <v>1270</v>
      </c>
      <c r="T25" s="266"/>
      <c r="U25" s="266" t="s">
        <v>1270</v>
      </c>
      <c r="V25" s="266" t="s">
        <v>1270</v>
      </c>
      <c r="W25" s="267" t="s">
        <v>1270</v>
      </c>
      <c r="X25" s="1200">
        <v>60</v>
      </c>
      <c r="Y25" s="1380" t="s">
        <v>1270</v>
      </c>
      <c r="Z25" s="266" t="s">
        <v>1271</v>
      </c>
      <c r="AA25" s="1201">
        <v>40</v>
      </c>
      <c r="AB25" s="197"/>
    </row>
    <row r="26" spans="1:28" ht="15" customHeight="1">
      <c r="A26" s="197"/>
      <c r="B26" s="3652" t="s">
        <v>168</v>
      </c>
      <c r="C26" s="3653"/>
      <c r="D26" s="3653"/>
      <c r="E26" s="3653"/>
      <c r="F26" s="3653"/>
      <c r="G26" s="3653"/>
      <c r="H26" s="3654"/>
      <c r="I26" s="1875"/>
      <c r="J26" s="269" t="s">
        <v>1270</v>
      </c>
      <c r="K26" s="269" t="s">
        <v>1270</v>
      </c>
      <c r="L26" s="3677"/>
      <c r="M26" s="3678"/>
      <c r="N26" s="1198">
        <v>60</v>
      </c>
      <c r="O26" s="1199">
        <v>60</v>
      </c>
      <c r="P26" s="1380" t="s">
        <v>1270</v>
      </c>
      <c r="Q26" s="266" t="s">
        <v>1270</v>
      </c>
      <c r="R26" s="266" t="s">
        <v>1270</v>
      </c>
      <c r="S26" s="266" t="s">
        <v>1270</v>
      </c>
      <c r="T26" s="266"/>
      <c r="U26" s="266" t="s">
        <v>1270</v>
      </c>
      <c r="V26" s="266" t="s">
        <v>1270</v>
      </c>
      <c r="W26" s="267" t="s">
        <v>1270</v>
      </c>
      <c r="X26" s="1200">
        <v>60</v>
      </c>
      <c r="Y26" s="1380" t="s">
        <v>1270</v>
      </c>
      <c r="Z26" s="266" t="s">
        <v>1271</v>
      </c>
      <c r="AA26" s="1201">
        <v>40</v>
      </c>
      <c r="AB26" s="197"/>
    </row>
    <row r="27" spans="1:28" ht="15" customHeight="1">
      <c r="A27" s="197"/>
      <c r="B27" s="3671" t="s">
        <v>1011</v>
      </c>
      <c r="C27" s="3672"/>
      <c r="D27" s="3672"/>
      <c r="E27" s="3672"/>
      <c r="F27" s="3672"/>
      <c r="G27" s="3672"/>
      <c r="H27" s="3672"/>
      <c r="I27" s="3672"/>
      <c r="J27" s="3672"/>
      <c r="K27" s="3672"/>
      <c r="L27" s="3672"/>
      <c r="M27" s="3673"/>
      <c r="N27" s="549">
        <f>SUM(N22:N26)/5/100</f>
        <v>0.6</v>
      </c>
      <c r="O27" s="549">
        <f>SUM(O22:O26)/5/100</f>
        <v>0.6</v>
      </c>
      <c r="P27" s="3663"/>
      <c r="Q27" s="3663"/>
      <c r="R27" s="3663"/>
      <c r="S27" s="3663"/>
      <c r="T27" s="3663"/>
      <c r="U27" s="3663"/>
      <c r="V27" s="3663"/>
      <c r="W27" s="3663"/>
      <c r="X27" s="549">
        <f>SUM(X22:X26)/5/100</f>
        <v>0.6</v>
      </c>
      <c r="Y27" s="3663"/>
      <c r="Z27" s="3663"/>
      <c r="AA27" s="732">
        <f>SUM(AA22:AA26)/5/100</f>
        <v>0.4</v>
      </c>
      <c r="AB27" s="197"/>
    </row>
    <row r="28" spans="1:28" ht="15" customHeight="1">
      <c r="A28" s="197"/>
      <c r="B28" s="3652" t="s">
        <v>169</v>
      </c>
      <c r="C28" s="3653"/>
      <c r="D28" s="3653"/>
      <c r="E28" s="3653"/>
      <c r="F28" s="3653"/>
      <c r="G28" s="3653"/>
      <c r="H28" s="3654"/>
      <c r="I28" s="269" t="s">
        <v>1270</v>
      </c>
      <c r="J28" s="269" t="s">
        <v>1270</v>
      </c>
      <c r="K28" s="269" t="s">
        <v>1270</v>
      </c>
      <c r="L28" s="269"/>
      <c r="M28" s="269" t="s">
        <v>1270</v>
      </c>
      <c r="N28" s="1198">
        <v>60</v>
      </c>
      <c r="O28" s="1199">
        <v>60</v>
      </c>
      <c r="P28" s="1380" t="s">
        <v>1270</v>
      </c>
      <c r="Q28" s="266" t="s">
        <v>1270</v>
      </c>
      <c r="R28" s="266" t="s">
        <v>1270</v>
      </c>
      <c r="S28" s="266" t="s">
        <v>1270</v>
      </c>
      <c r="T28" s="266"/>
      <c r="U28" s="266" t="s">
        <v>1270</v>
      </c>
      <c r="V28" s="266" t="s">
        <v>1270</v>
      </c>
      <c r="W28" s="267" t="s">
        <v>1270</v>
      </c>
      <c r="X28" s="1200">
        <v>60</v>
      </c>
      <c r="Y28" s="1380" t="s">
        <v>1270</v>
      </c>
      <c r="Z28" s="266" t="s">
        <v>1271</v>
      </c>
      <c r="AA28" s="1201">
        <v>40</v>
      </c>
      <c r="AB28" s="197"/>
    </row>
    <row r="29" spans="1:28" ht="15" customHeight="1">
      <c r="A29" s="197"/>
      <c r="B29" s="3652" t="s">
        <v>170</v>
      </c>
      <c r="C29" s="3653"/>
      <c r="D29" s="3653"/>
      <c r="E29" s="3653"/>
      <c r="F29" s="3653"/>
      <c r="G29" s="3653"/>
      <c r="H29" s="3654"/>
      <c r="I29" s="1948" t="s">
        <v>1270</v>
      </c>
      <c r="J29" s="1948" t="s">
        <v>1270</v>
      </c>
      <c r="K29" s="1948" t="s">
        <v>1270</v>
      </c>
      <c r="L29" s="1948"/>
      <c r="M29" s="1948" t="s">
        <v>1270</v>
      </c>
      <c r="N29" s="1198">
        <v>60</v>
      </c>
      <c r="O29" s="1199">
        <v>60</v>
      </c>
      <c r="P29" s="1380" t="s">
        <v>1270</v>
      </c>
      <c r="Q29" s="266" t="s">
        <v>1270</v>
      </c>
      <c r="R29" s="266" t="s">
        <v>1270</v>
      </c>
      <c r="S29" s="266" t="s">
        <v>1270</v>
      </c>
      <c r="T29" s="266"/>
      <c r="U29" s="266" t="s">
        <v>1270</v>
      </c>
      <c r="V29" s="266" t="s">
        <v>1270</v>
      </c>
      <c r="W29" s="267" t="s">
        <v>1270</v>
      </c>
      <c r="X29" s="1200">
        <v>60</v>
      </c>
      <c r="Y29" s="1380" t="s">
        <v>1270</v>
      </c>
      <c r="Z29" s="266" t="s">
        <v>1271</v>
      </c>
      <c r="AA29" s="1201">
        <v>40</v>
      </c>
      <c r="AB29" s="197"/>
    </row>
    <row r="30" spans="1:28" ht="15" customHeight="1">
      <c r="A30" s="197"/>
      <c r="B30" s="3674" t="s">
        <v>1012</v>
      </c>
      <c r="C30" s="3675"/>
      <c r="D30" s="3675"/>
      <c r="E30" s="3675"/>
      <c r="F30" s="3675"/>
      <c r="G30" s="3675"/>
      <c r="H30" s="3675"/>
      <c r="I30" s="3675"/>
      <c r="J30" s="3675"/>
      <c r="K30" s="3675"/>
      <c r="L30" s="3675"/>
      <c r="M30" s="3676"/>
      <c r="N30" s="549">
        <f>SUM(N28:N29)/2/100</f>
        <v>0.6</v>
      </c>
      <c r="O30" s="549">
        <f>SUM(O28:O29)/2/100</f>
        <v>0.6</v>
      </c>
      <c r="P30" s="3663"/>
      <c r="Q30" s="3663"/>
      <c r="R30" s="3663"/>
      <c r="S30" s="3663"/>
      <c r="T30" s="3663"/>
      <c r="U30" s="3663"/>
      <c r="V30" s="3663"/>
      <c r="W30" s="3663"/>
      <c r="X30" s="549">
        <f>SUM(X28:X29)/2/100</f>
        <v>0.6</v>
      </c>
      <c r="Y30" s="3663"/>
      <c r="Z30" s="3663"/>
      <c r="AA30" s="732">
        <f>SUM(AA28:AA29)/2/100</f>
        <v>0.4</v>
      </c>
      <c r="AB30" s="197"/>
    </row>
    <row r="31" spans="1:28" ht="15" customHeight="1">
      <c r="A31" s="197"/>
      <c r="B31" s="3661" t="s">
        <v>171</v>
      </c>
      <c r="C31" s="3662"/>
      <c r="D31" s="3662"/>
      <c r="E31" s="978" t="s">
        <v>1094</v>
      </c>
      <c r="F31" s="1431" t="s">
        <v>1270</v>
      </c>
      <c r="G31" s="980" t="s">
        <v>1095</v>
      </c>
      <c r="H31" s="1432"/>
      <c r="I31" s="3160"/>
      <c r="J31" s="3161"/>
      <c r="K31" s="3161"/>
      <c r="L31" s="3161"/>
      <c r="M31" s="3162"/>
      <c r="N31" s="1198">
        <v>60</v>
      </c>
      <c r="O31" s="1199">
        <v>60</v>
      </c>
      <c r="P31" s="1380" t="s">
        <v>1270</v>
      </c>
      <c r="Q31" s="266" t="s">
        <v>1270</v>
      </c>
      <c r="R31" s="266" t="s">
        <v>1270</v>
      </c>
      <c r="S31" s="266" t="s">
        <v>1270</v>
      </c>
      <c r="T31" s="266"/>
      <c r="U31" s="266" t="s">
        <v>1270</v>
      </c>
      <c r="V31" s="266" t="s">
        <v>1270</v>
      </c>
      <c r="W31" s="267" t="s">
        <v>1270</v>
      </c>
      <c r="X31" s="1200">
        <v>60</v>
      </c>
      <c r="Y31" s="1380" t="s">
        <v>1270</v>
      </c>
      <c r="Z31" s="266" t="s">
        <v>1271</v>
      </c>
      <c r="AA31" s="1201">
        <v>40</v>
      </c>
      <c r="AB31" s="197"/>
    </row>
    <row r="32" spans="1:28" ht="15" customHeight="1">
      <c r="A32" s="197"/>
      <c r="B32" s="3652" t="s">
        <v>172</v>
      </c>
      <c r="C32" s="3653"/>
      <c r="D32" s="3653"/>
      <c r="E32" s="979" t="s">
        <v>1094</v>
      </c>
      <c r="F32" s="1432" t="s">
        <v>1270</v>
      </c>
      <c r="G32" s="980" t="s">
        <v>1095</v>
      </c>
      <c r="H32" s="1432"/>
      <c r="I32" s="3646"/>
      <c r="J32" s="3647"/>
      <c r="K32" s="3647"/>
      <c r="L32" s="3647"/>
      <c r="M32" s="3648"/>
      <c r="N32" s="1198">
        <v>60</v>
      </c>
      <c r="O32" s="1199">
        <v>60</v>
      </c>
      <c r="P32" s="1380" t="s">
        <v>1270</v>
      </c>
      <c r="Q32" s="266" t="s">
        <v>1270</v>
      </c>
      <c r="R32" s="266" t="s">
        <v>1270</v>
      </c>
      <c r="S32" s="266" t="s">
        <v>1270</v>
      </c>
      <c r="T32" s="266"/>
      <c r="U32" s="266" t="s">
        <v>1270</v>
      </c>
      <c r="V32" s="266" t="s">
        <v>1270</v>
      </c>
      <c r="W32" s="267" t="s">
        <v>1270</v>
      </c>
      <c r="X32" s="1200">
        <v>60</v>
      </c>
      <c r="Y32" s="1380" t="s">
        <v>1270</v>
      </c>
      <c r="Z32" s="266" t="s">
        <v>1271</v>
      </c>
      <c r="AA32" s="1201">
        <v>40</v>
      </c>
      <c r="AB32" s="197"/>
    </row>
    <row r="33" spans="1:29" ht="15" customHeight="1">
      <c r="A33" s="197"/>
      <c r="B33" s="3661" t="s">
        <v>173</v>
      </c>
      <c r="C33" s="3662"/>
      <c r="D33" s="3662"/>
      <c r="E33" s="978" t="s">
        <v>1094</v>
      </c>
      <c r="F33" s="1431" t="s">
        <v>1270</v>
      </c>
      <c r="G33" s="981" t="s">
        <v>1095</v>
      </c>
      <c r="H33" s="1432"/>
      <c r="I33" s="3163"/>
      <c r="J33" s="3164"/>
      <c r="K33" s="3164"/>
      <c r="L33" s="3164"/>
      <c r="M33" s="3165"/>
      <c r="N33" s="1198">
        <v>60</v>
      </c>
      <c r="O33" s="1199">
        <v>60</v>
      </c>
      <c r="P33" s="1380" t="s">
        <v>1270</v>
      </c>
      <c r="Q33" s="266" t="s">
        <v>1270</v>
      </c>
      <c r="R33" s="266" t="s">
        <v>1270</v>
      </c>
      <c r="S33" s="266" t="s">
        <v>1270</v>
      </c>
      <c r="T33" s="266"/>
      <c r="U33" s="266" t="s">
        <v>1270</v>
      </c>
      <c r="V33" s="266" t="s">
        <v>1270</v>
      </c>
      <c r="W33" s="267" t="s">
        <v>1270</v>
      </c>
      <c r="X33" s="1200">
        <v>60</v>
      </c>
      <c r="Y33" s="1380" t="s">
        <v>1270</v>
      </c>
      <c r="Z33" s="266" t="s">
        <v>1271</v>
      </c>
      <c r="AA33" s="1201">
        <v>40</v>
      </c>
      <c r="AB33" s="197"/>
    </row>
    <row r="34" spans="1:29" ht="15" thickBot="1">
      <c r="A34" s="197"/>
      <c r="B34" s="3644"/>
      <c r="C34" s="3645"/>
      <c r="D34" s="3645"/>
      <c r="E34" s="3645"/>
      <c r="F34" s="3645"/>
      <c r="G34" s="3645"/>
      <c r="H34" s="3645"/>
      <c r="I34" s="3645"/>
      <c r="J34" s="3645"/>
      <c r="K34" s="3645"/>
      <c r="L34" s="3645"/>
      <c r="M34" s="3643"/>
      <c r="N34" s="613">
        <f>SUM(N31:N33)/3/100</f>
        <v>0.6</v>
      </c>
      <c r="O34" s="613">
        <f>SUM(O31:O33)/3/100</f>
        <v>0.6</v>
      </c>
      <c r="P34" s="3642"/>
      <c r="Q34" s="3645"/>
      <c r="R34" s="3645"/>
      <c r="S34" s="3645"/>
      <c r="T34" s="3645"/>
      <c r="U34" s="3645"/>
      <c r="V34" s="3645"/>
      <c r="W34" s="3643"/>
      <c r="X34" s="613">
        <f>SUM(X31:X33)/3/100</f>
        <v>0.6</v>
      </c>
      <c r="Y34" s="3642"/>
      <c r="Z34" s="3643"/>
      <c r="AA34" s="614">
        <f>SUM(AA31:AA33)/3/100</f>
        <v>0.4</v>
      </c>
      <c r="AB34" s="197"/>
    </row>
    <row r="35" spans="1:29" ht="27" customHeight="1">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264" t="s">
        <v>1249</v>
      </c>
      <c r="AA35" s="803">
        <v>35</v>
      </c>
      <c r="AB35" s="197"/>
    </row>
    <row r="36" spans="1:29" s="187" customFormat="1" ht="18" customHeight="1">
      <c r="Z36" s="341"/>
      <c r="AA36" s="504"/>
    </row>
    <row r="37" spans="1:29" ht="15.75" thickBot="1">
      <c r="A37" s="197"/>
      <c r="B37" s="278"/>
      <c r="C37" s="198" t="str">
        <f>Page3!A4</f>
        <v>MOHOKARE LOCAL MUNICIPALITY</v>
      </c>
      <c r="D37" s="197"/>
      <c r="E37" s="197"/>
      <c r="F37" s="197"/>
      <c r="G37" s="197"/>
      <c r="H37" s="197"/>
      <c r="I37" s="197"/>
      <c r="J37" s="197"/>
      <c r="K37" s="197"/>
      <c r="L37" s="197"/>
      <c r="M37" s="197"/>
      <c r="N37" s="197"/>
      <c r="O37" s="197"/>
      <c r="P37" s="197"/>
      <c r="Q37" s="197"/>
      <c r="R37" s="197"/>
      <c r="S37" s="197"/>
      <c r="T37" s="197"/>
      <c r="U37" s="197"/>
      <c r="V37" s="197"/>
      <c r="W37" s="275" t="str">
        <f>Page3!F4</f>
        <v>WSDP 2012</v>
      </c>
      <c r="X37" s="197"/>
      <c r="Y37" s="197"/>
      <c r="Z37" s="197"/>
      <c r="AA37" s="197"/>
      <c r="AB37" s="197"/>
    </row>
    <row r="38" spans="1:29" ht="15.75" thickBot="1">
      <c r="A38" s="197"/>
      <c r="B38" s="2159" t="s">
        <v>163</v>
      </c>
      <c r="C38" s="2160"/>
      <c r="D38" s="2160"/>
      <c r="E38" s="2160"/>
      <c r="F38" s="2160"/>
      <c r="G38" s="2160"/>
      <c r="H38" s="2160"/>
      <c r="I38" s="2160"/>
      <c r="J38" s="2160"/>
      <c r="K38" s="2160"/>
      <c r="L38" s="2160"/>
      <c r="M38" s="2160"/>
      <c r="N38" s="2160"/>
      <c r="O38" s="2160"/>
      <c r="P38" s="2160"/>
      <c r="Q38" s="2160"/>
      <c r="R38" s="2160"/>
      <c r="S38" s="2160"/>
      <c r="T38" s="2160"/>
      <c r="U38" s="2160"/>
      <c r="V38" s="2160"/>
      <c r="W38" s="2160"/>
      <c r="X38" s="2160"/>
      <c r="Y38" s="2160"/>
      <c r="Z38" s="2160"/>
      <c r="AA38" s="3641"/>
      <c r="AB38" s="197"/>
    </row>
    <row r="39" spans="1:29" ht="15">
      <c r="A39" s="197"/>
      <c r="B39" s="607"/>
      <c r="C39" s="915"/>
      <c r="D39" s="915"/>
      <c r="E39" s="915"/>
      <c r="F39" s="915"/>
      <c r="G39" s="915"/>
      <c r="H39" s="915"/>
      <c r="I39" s="915"/>
      <c r="J39" s="915"/>
      <c r="K39" s="915"/>
      <c r="L39" s="915"/>
      <c r="M39" s="915"/>
      <c r="N39" s="915"/>
      <c r="O39" s="915"/>
      <c r="P39" s="915"/>
      <c r="Q39" s="915"/>
      <c r="R39" s="915"/>
      <c r="S39" s="915"/>
      <c r="T39" s="915"/>
      <c r="U39" s="915"/>
      <c r="V39" s="915"/>
      <c r="W39" s="915"/>
      <c r="X39" s="915"/>
      <c r="Y39" s="915"/>
      <c r="Z39" s="915"/>
      <c r="AA39" s="916"/>
      <c r="AB39" s="529"/>
    </row>
    <row r="40" spans="1:29" s="317" customFormat="1" ht="15">
      <c r="A40" s="1"/>
      <c r="B40" s="3635" t="s">
        <v>338</v>
      </c>
      <c r="C40" s="3636"/>
      <c r="D40" s="3636"/>
      <c r="E40" s="3636"/>
      <c r="F40" s="3636"/>
      <c r="G40" s="3636"/>
      <c r="H40" s="3636"/>
      <c r="I40" s="3636"/>
      <c r="J40" s="3636"/>
      <c r="K40" s="3636"/>
      <c r="L40" s="3636"/>
      <c r="M40" s="3636"/>
      <c r="N40" s="3636"/>
      <c r="O40" s="3636"/>
      <c r="P40" s="3636"/>
      <c r="Q40" s="3636"/>
      <c r="R40" s="3636"/>
      <c r="S40" s="3636"/>
      <c r="T40" s="3636"/>
      <c r="U40" s="3636"/>
      <c r="V40" s="3636"/>
      <c r="W40" s="3636"/>
      <c r="X40" s="3636"/>
      <c r="Y40" s="3636"/>
      <c r="Z40" s="3636"/>
      <c r="AA40" s="3637"/>
      <c r="AB40" s="615"/>
      <c r="AC40" s="1"/>
    </row>
    <row r="41" spans="1:29" s="317" customFormat="1" ht="9" customHeight="1">
      <c r="A41" s="1"/>
      <c r="B41" s="617"/>
      <c r="C41" s="616"/>
      <c r="D41" s="616"/>
      <c r="E41" s="616"/>
      <c r="F41" s="616"/>
      <c r="G41" s="616"/>
      <c r="H41" s="616"/>
      <c r="I41" s="616"/>
      <c r="J41" s="616"/>
      <c r="K41" s="616"/>
      <c r="L41" s="616"/>
      <c r="M41" s="616"/>
      <c r="N41" s="616"/>
      <c r="O41" s="616"/>
      <c r="P41" s="616"/>
      <c r="Q41" s="616"/>
      <c r="R41" s="616"/>
      <c r="S41" s="616"/>
      <c r="T41" s="616"/>
      <c r="U41" s="616"/>
      <c r="V41" s="616"/>
      <c r="W41" s="616"/>
      <c r="X41" s="616"/>
      <c r="Y41" s="616"/>
      <c r="Z41" s="616"/>
      <c r="AA41" s="618"/>
      <c r="AB41" s="615"/>
      <c r="AC41" s="1"/>
    </row>
    <row r="42" spans="1:29" ht="27.75" customHeight="1">
      <c r="A42" s="197"/>
      <c r="B42" s="3638" t="s">
        <v>1015</v>
      </c>
      <c r="C42" s="3639"/>
      <c r="D42" s="3639"/>
      <c r="E42" s="3639"/>
      <c r="F42" s="3639" t="s">
        <v>1013</v>
      </c>
      <c r="G42" s="3639"/>
      <c r="H42" s="3639"/>
      <c r="I42" s="3639"/>
      <c r="J42" s="3639" t="s">
        <v>537</v>
      </c>
      <c r="K42" s="3639"/>
      <c r="L42" s="3639"/>
      <c r="M42" s="3639"/>
      <c r="N42" s="3639"/>
      <c r="O42" s="3639"/>
      <c r="P42" s="3639" t="s">
        <v>1014</v>
      </c>
      <c r="Q42" s="3639"/>
      <c r="R42" s="3639"/>
      <c r="S42" s="3639"/>
      <c r="T42" s="3639"/>
      <c r="U42" s="3639"/>
      <c r="V42" s="3639"/>
      <c r="W42" s="3639" t="s">
        <v>538</v>
      </c>
      <c r="X42" s="3639"/>
      <c r="Y42" s="3639"/>
      <c r="Z42" s="3639"/>
      <c r="AA42" s="3640"/>
      <c r="AB42" s="197"/>
    </row>
    <row r="43" spans="1:29" ht="15" customHeight="1">
      <c r="A43" s="197"/>
      <c r="B43" s="3631" t="s">
        <v>339</v>
      </c>
      <c r="C43" s="3632"/>
      <c r="D43" s="3632"/>
      <c r="E43" s="3632"/>
      <c r="F43" s="3624" t="s">
        <v>1315</v>
      </c>
      <c r="G43" s="3624"/>
      <c r="H43" s="3624"/>
      <c r="I43" s="3624"/>
      <c r="J43" s="3624" t="s">
        <v>1316</v>
      </c>
      <c r="K43" s="3624"/>
      <c r="L43" s="3624"/>
      <c r="M43" s="3624"/>
      <c r="N43" s="3624"/>
      <c r="O43" s="3624"/>
      <c r="P43" s="3624" t="s">
        <v>1271</v>
      </c>
      <c r="Q43" s="3624"/>
      <c r="R43" s="3624"/>
      <c r="S43" s="3624"/>
      <c r="T43" s="3624"/>
      <c r="U43" s="3624"/>
      <c r="V43" s="3624"/>
      <c r="W43" s="3620">
        <v>1</v>
      </c>
      <c r="X43" s="3620"/>
      <c r="Y43" s="3620"/>
      <c r="Z43" s="3620"/>
      <c r="AA43" s="3621"/>
      <c r="AB43" s="197"/>
    </row>
    <row r="44" spans="1:29">
      <c r="A44" s="197"/>
      <c r="B44" s="3631" t="s">
        <v>340</v>
      </c>
      <c r="C44" s="3632"/>
      <c r="D44" s="3632"/>
      <c r="E44" s="3632"/>
      <c r="F44" s="3624" t="s">
        <v>1315</v>
      </c>
      <c r="G44" s="3624"/>
      <c r="H44" s="3624"/>
      <c r="I44" s="3624"/>
      <c r="J44" s="3624" t="s">
        <v>1316</v>
      </c>
      <c r="K44" s="3624"/>
      <c r="L44" s="3624"/>
      <c r="M44" s="3624"/>
      <c r="N44" s="3624"/>
      <c r="O44" s="3624"/>
      <c r="P44" s="3624" t="s">
        <v>1271</v>
      </c>
      <c r="Q44" s="3624"/>
      <c r="R44" s="3624"/>
      <c r="S44" s="3624"/>
      <c r="T44" s="3624"/>
      <c r="U44" s="3624"/>
      <c r="V44" s="3624"/>
      <c r="W44" s="3620">
        <v>1</v>
      </c>
      <c r="X44" s="3620"/>
      <c r="Y44" s="3620"/>
      <c r="Z44" s="3620"/>
      <c r="AA44" s="3621"/>
      <c r="AB44" s="214"/>
    </row>
    <row r="45" spans="1:29">
      <c r="A45" s="197"/>
      <c r="B45" s="3631" t="s">
        <v>341</v>
      </c>
      <c r="C45" s="3632"/>
      <c r="D45" s="3632"/>
      <c r="E45" s="3632"/>
      <c r="F45" s="3624"/>
      <c r="G45" s="3624"/>
      <c r="H45" s="3624"/>
      <c r="I45" s="3624"/>
      <c r="J45" s="3624"/>
      <c r="K45" s="3624"/>
      <c r="L45" s="3624"/>
      <c r="M45" s="3624"/>
      <c r="N45" s="3624"/>
      <c r="O45" s="3624"/>
      <c r="P45" s="3624"/>
      <c r="Q45" s="3624"/>
      <c r="R45" s="3624"/>
      <c r="S45" s="3624"/>
      <c r="T45" s="3624"/>
      <c r="U45" s="3624"/>
      <c r="V45" s="3624"/>
      <c r="W45" s="3620"/>
      <c r="X45" s="3620"/>
      <c r="Y45" s="3620"/>
      <c r="Z45" s="3620"/>
      <c r="AA45" s="3621"/>
      <c r="AB45" s="197"/>
    </row>
    <row r="46" spans="1:29" ht="29.25" customHeight="1">
      <c r="A46" s="197"/>
      <c r="B46" s="3631" t="s">
        <v>342</v>
      </c>
      <c r="C46" s="3632"/>
      <c r="D46" s="3632"/>
      <c r="E46" s="3632"/>
      <c r="F46" s="3624"/>
      <c r="G46" s="3624"/>
      <c r="H46" s="3624"/>
      <c r="I46" s="3624"/>
      <c r="J46" s="3624"/>
      <c r="K46" s="3624"/>
      <c r="L46" s="3624"/>
      <c r="M46" s="3624"/>
      <c r="N46" s="3624"/>
      <c r="O46" s="3624"/>
      <c r="P46" s="3624"/>
      <c r="Q46" s="3624"/>
      <c r="R46" s="3624"/>
      <c r="S46" s="3624"/>
      <c r="T46" s="3624"/>
      <c r="U46" s="3624"/>
      <c r="V46" s="3624"/>
      <c r="W46" s="3620"/>
      <c r="X46" s="3620"/>
      <c r="Y46" s="3620"/>
      <c r="Z46" s="3620"/>
      <c r="AA46" s="3621"/>
      <c r="AB46" s="197"/>
    </row>
    <row r="47" spans="1:29">
      <c r="A47" s="197"/>
      <c r="B47" s="3631" t="s">
        <v>343</v>
      </c>
      <c r="C47" s="3632"/>
      <c r="D47" s="3632"/>
      <c r="E47" s="3632"/>
      <c r="F47" s="3624"/>
      <c r="G47" s="3624"/>
      <c r="H47" s="3624"/>
      <c r="I47" s="3624"/>
      <c r="J47" s="3624"/>
      <c r="K47" s="3624"/>
      <c r="L47" s="3624"/>
      <c r="M47" s="3624"/>
      <c r="N47" s="3624"/>
      <c r="O47" s="3624"/>
      <c r="P47" s="3624"/>
      <c r="Q47" s="3624"/>
      <c r="R47" s="3624"/>
      <c r="S47" s="3624"/>
      <c r="T47" s="3624"/>
      <c r="U47" s="3624"/>
      <c r="V47" s="3624"/>
      <c r="W47" s="3620"/>
      <c r="X47" s="3620"/>
      <c r="Y47" s="3620"/>
      <c r="Z47" s="3620"/>
      <c r="AA47" s="3621"/>
      <c r="AB47" s="197"/>
    </row>
    <row r="48" spans="1:29">
      <c r="A48" s="197"/>
      <c r="B48" s="3631" t="s">
        <v>344</v>
      </c>
      <c r="C48" s="3632"/>
      <c r="D48" s="3632"/>
      <c r="E48" s="3632"/>
      <c r="F48" s="3624"/>
      <c r="G48" s="3624"/>
      <c r="H48" s="3624"/>
      <c r="I48" s="3624"/>
      <c r="J48" s="3624"/>
      <c r="K48" s="3624"/>
      <c r="L48" s="3624"/>
      <c r="M48" s="3624"/>
      <c r="N48" s="3624"/>
      <c r="O48" s="3624"/>
      <c r="P48" s="3624"/>
      <c r="Q48" s="3624"/>
      <c r="R48" s="3624"/>
      <c r="S48" s="3624"/>
      <c r="T48" s="3624"/>
      <c r="U48" s="3624"/>
      <c r="V48" s="3624"/>
      <c r="W48" s="3620"/>
      <c r="X48" s="3620"/>
      <c r="Y48" s="3620"/>
      <c r="Z48" s="3620"/>
      <c r="AA48" s="3621"/>
      <c r="AB48" s="197"/>
    </row>
    <row r="49" spans="1:28">
      <c r="A49" s="197"/>
      <c r="B49" s="3631" t="s">
        <v>345</v>
      </c>
      <c r="C49" s="3632"/>
      <c r="D49" s="3632"/>
      <c r="E49" s="3632"/>
      <c r="F49" s="3624"/>
      <c r="G49" s="3624"/>
      <c r="H49" s="3624"/>
      <c r="I49" s="3624"/>
      <c r="J49" s="3624"/>
      <c r="K49" s="3624"/>
      <c r="L49" s="3624"/>
      <c r="M49" s="3624"/>
      <c r="N49" s="3624"/>
      <c r="O49" s="3624"/>
      <c r="P49" s="3624"/>
      <c r="Q49" s="3624"/>
      <c r="R49" s="3624"/>
      <c r="S49" s="3624"/>
      <c r="T49" s="3624"/>
      <c r="U49" s="3624"/>
      <c r="V49" s="3624"/>
      <c r="W49" s="3620"/>
      <c r="X49" s="3620"/>
      <c r="Y49" s="3620"/>
      <c r="Z49" s="3620"/>
      <c r="AA49" s="3621"/>
      <c r="AB49" s="197"/>
    </row>
    <row r="50" spans="1:28">
      <c r="A50" s="197"/>
      <c r="B50" s="3622" t="s">
        <v>534</v>
      </c>
      <c r="C50" s="3623"/>
      <c r="D50" s="3623"/>
      <c r="E50" s="3623"/>
      <c r="F50" s="3624"/>
      <c r="G50" s="3624"/>
      <c r="H50" s="3624"/>
      <c r="I50" s="3624"/>
      <c r="J50" s="3624"/>
      <c r="K50" s="3624"/>
      <c r="L50" s="3624"/>
      <c r="M50" s="3624"/>
      <c r="N50" s="3624"/>
      <c r="O50" s="3624"/>
      <c r="P50" s="3624"/>
      <c r="Q50" s="3624"/>
      <c r="R50" s="3624"/>
      <c r="S50" s="3624"/>
      <c r="T50" s="3624"/>
      <c r="U50" s="3624"/>
      <c r="V50" s="3624"/>
      <c r="W50" s="3620"/>
      <c r="X50" s="3620"/>
      <c r="Y50" s="3620"/>
      <c r="Z50" s="3620"/>
      <c r="AA50" s="3621"/>
      <c r="AB50" s="197"/>
    </row>
    <row r="51" spans="1:28">
      <c r="A51" s="197"/>
      <c r="B51" s="3622" t="s">
        <v>535</v>
      </c>
      <c r="C51" s="3623"/>
      <c r="D51" s="3623"/>
      <c r="E51" s="3623"/>
      <c r="F51" s="3624"/>
      <c r="G51" s="3624"/>
      <c r="H51" s="3624"/>
      <c r="I51" s="3624"/>
      <c r="J51" s="3624"/>
      <c r="K51" s="3624"/>
      <c r="L51" s="3624"/>
      <c r="M51" s="3624"/>
      <c r="N51" s="3624"/>
      <c r="O51" s="3624"/>
      <c r="P51" s="3624"/>
      <c r="Q51" s="3624"/>
      <c r="R51" s="3624"/>
      <c r="S51" s="3624"/>
      <c r="T51" s="3624"/>
      <c r="U51" s="3624"/>
      <c r="V51" s="3624"/>
      <c r="W51" s="3620"/>
      <c r="X51" s="3620"/>
      <c r="Y51" s="3620"/>
      <c r="Z51" s="3620"/>
      <c r="AA51" s="3621"/>
      <c r="AB51" s="197"/>
    </row>
    <row r="52" spans="1:28">
      <c r="A52" s="197"/>
      <c r="B52" s="3622" t="s">
        <v>536</v>
      </c>
      <c r="C52" s="3623"/>
      <c r="D52" s="3623"/>
      <c r="E52" s="3623"/>
      <c r="F52" s="3624"/>
      <c r="G52" s="3624"/>
      <c r="H52" s="3624"/>
      <c r="I52" s="3624"/>
      <c r="J52" s="3624"/>
      <c r="K52" s="3624"/>
      <c r="L52" s="3624"/>
      <c r="M52" s="3624"/>
      <c r="N52" s="3624"/>
      <c r="O52" s="3624"/>
      <c r="P52" s="3624"/>
      <c r="Q52" s="3624"/>
      <c r="R52" s="3624"/>
      <c r="S52" s="3624"/>
      <c r="T52" s="3624"/>
      <c r="U52" s="3624"/>
      <c r="V52" s="3624"/>
      <c r="W52" s="3620"/>
      <c r="X52" s="3620"/>
      <c r="Y52" s="3620"/>
      <c r="Z52" s="3620"/>
      <c r="AA52" s="3621"/>
      <c r="AB52" s="197"/>
    </row>
    <row r="53" spans="1:28">
      <c r="A53" s="197"/>
      <c r="B53" s="3631" t="s">
        <v>346</v>
      </c>
      <c r="C53" s="3632"/>
      <c r="D53" s="3632"/>
      <c r="E53" s="3632"/>
      <c r="F53" s="3624"/>
      <c r="G53" s="3624"/>
      <c r="H53" s="3624"/>
      <c r="I53" s="3624"/>
      <c r="J53" s="3624"/>
      <c r="K53" s="3624"/>
      <c r="L53" s="3624"/>
      <c r="M53" s="3624"/>
      <c r="N53" s="3624"/>
      <c r="O53" s="3624"/>
      <c r="P53" s="3624"/>
      <c r="Q53" s="3624"/>
      <c r="R53" s="3624"/>
      <c r="S53" s="3624"/>
      <c r="T53" s="3624"/>
      <c r="U53" s="3624"/>
      <c r="V53" s="3624"/>
      <c r="W53" s="3620"/>
      <c r="X53" s="3620"/>
      <c r="Y53" s="3620"/>
      <c r="Z53" s="3620"/>
      <c r="AA53" s="3621"/>
      <c r="AB53" s="197"/>
    </row>
    <row r="54" spans="1:28">
      <c r="A54" s="197"/>
      <c r="B54" s="3627"/>
      <c r="C54" s="3628"/>
      <c r="D54" s="3628"/>
      <c r="E54" s="3629"/>
      <c r="F54" s="3630"/>
      <c r="G54" s="3630"/>
      <c r="H54" s="3630"/>
      <c r="I54" s="3630"/>
      <c r="J54" s="3630"/>
      <c r="K54" s="3630"/>
      <c r="L54" s="3630"/>
      <c r="M54" s="3630"/>
      <c r="N54" s="3630"/>
      <c r="O54" s="3630"/>
      <c r="P54" s="3630"/>
      <c r="Q54" s="3630"/>
      <c r="R54" s="3630"/>
      <c r="S54" s="3630"/>
      <c r="T54" s="3630"/>
      <c r="U54" s="3630"/>
      <c r="V54" s="3630"/>
      <c r="W54" s="3625"/>
      <c r="X54" s="3625"/>
      <c r="Y54" s="3625"/>
      <c r="Z54" s="3625"/>
      <c r="AA54" s="3626"/>
      <c r="AB54" s="197"/>
    </row>
    <row r="55" spans="1:28">
      <c r="A55" s="197"/>
      <c r="B55" s="3180" t="s">
        <v>475</v>
      </c>
      <c r="C55" s="3181"/>
      <c r="D55" s="3181"/>
      <c r="E55" s="3181"/>
      <c r="F55" s="3181"/>
      <c r="G55" s="3181"/>
      <c r="H55" s="3181"/>
      <c r="I55" s="3181"/>
      <c r="J55" s="3181"/>
      <c r="K55" s="3181"/>
      <c r="L55" s="3181"/>
      <c r="M55" s="3181"/>
      <c r="N55" s="270">
        <v>0</v>
      </c>
      <c r="O55" s="270">
        <v>0</v>
      </c>
      <c r="P55" s="3612"/>
      <c r="Q55" s="3612"/>
      <c r="R55" s="3612"/>
      <c r="S55" s="3612"/>
      <c r="T55" s="3612"/>
      <c r="U55" s="3612"/>
      <c r="V55" s="3612"/>
      <c r="W55" s="3612"/>
      <c r="X55" s="270">
        <v>0</v>
      </c>
      <c r="Y55" s="3612"/>
      <c r="Z55" s="3612"/>
      <c r="AA55" s="407">
        <v>0</v>
      </c>
      <c r="AB55" s="197"/>
    </row>
    <row r="56" spans="1:28">
      <c r="A56" s="197"/>
      <c r="B56" s="620" t="s">
        <v>63</v>
      </c>
      <c r="C56" s="914"/>
      <c r="D56" s="914"/>
      <c r="E56" s="914"/>
      <c r="F56" s="914"/>
      <c r="G56" s="914"/>
      <c r="H56" s="914"/>
      <c r="I56" s="331"/>
      <c r="J56" s="331"/>
      <c r="K56" s="331"/>
      <c r="L56" s="331"/>
      <c r="M56" s="331"/>
      <c r="N56" s="331"/>
      <c r="O56" s="331"/>
      <c r="P56" s="331"/>
      <c r="Q56" s="331"/>
      <c r="R56" s="331"/>
      <c r="S56" s="331"/>
      <c r="T56" s="331"/>
      <c r="U56" s="331"/>
      <c r="V56" s="331"/>
      <c r="W56" s="331"/>
      <c r="X56" s="331"/>
      <c r="Y56" s="331"/>
      <c r="Z56" s="331"/>
      <c r="AA56" s="332"/>
      <c r="AB56" s="197"/>
    </row>
    <row r="57" spans="1:28">
      <c r="A57" s="197"/>
      <c r="B57" s="619"/>
      <c r="C57" s="3609"/>
      <c r="D57" s="3015"/>
      <c r="E57" s="3015"/>
      <c r="F57" s="3015"/>
      <c r="G57" s="3015"/>
      <c r="H57" s="3015"/>
      <c r="I57" s="3015"/>
      <c r="J57" s="3015"/>
      <c r="K57" s="3015"/>
      <c r="L57" s="3015"/>
      <c r="M57" s="3015"/>
      <c r="N57" s="3015"/>
      <c r="O57" s="3015"/>
      <c r="P57" s="3015"/>
      <c r="Q57" s="3015"/>
      <c r="R57" s="3015"/>
      <c r="S57" s="3015"/>
      <c r="T57" s="3015"/>
      <c r="U57" s="3015"/>
      <c r="V57" s="3015"/>
      <c r="W57" s="3015"/>
      <c r="X57" s="3015"/>
      <c r="Y57" s="3015"/>
      <c r="Z57" s="3016"/>
      <c r="AA57" s="332"/>
      <c r="AB57" s="197"/>
    </row>
    <row r="58" spans="1:28" ht="15" customHeight="1">
      <c r="A58" s="197"/>
      <c r="B58" s="608"/>
      <c r="C58" s="3610"/>
      <c r="D58" s="2079"/>
      <c r="E58" s="2079"/>
      <c r="F58" s="2079"/>
      <c r="G58" s="2079"/>
      <c r="H58" s="2079"/>
      <c r="I58" s="2079"/>
      <c r="J58" s="2079"/>
      <c r="K58" s="2079"/>
      <c r="L58" s="2079"/>
      <c r="M58" s="2079"/>
      <c r="N58" s="2079"/>
      <c r="O58" s="2079"/>
      <c r="P58" s="2079"/>
      <c r="Q58" s="2079"/>
      <c r="R58" s="2079"/>
      <c r="S58" s="2079"/>
      <c r="T58" s="2079"/>
      <c r="U58" s="2079"/>
      <c r="V58" s="2079"/>
      <c r="W58" s="2079"/>
      <c r="X58" s="2079"/>
      <c r="Y58" s="2079"/>
      <c r="Z58" s="3018"/>
      <c r="AA58" s="332"/>
      <c r="AB58" s="197"/>
    </row>
    <row r="59" spans="1:28" ht="15" customHeight="1">
      <c r="A59" s="197"/>
      <c r="B59" s="608"/>
      <c r="C59" s="3610"/>
      <c r="D59" s="2079"/>
      <c r="E59" s="2079"/>
      <c r="F59" s="2079"/>
      <c r="G59" s="2079"/>
      <c r="H59" s="2079"/>
      <c r="I59" s="2079"/>
      <c r="J59" s="2079"/>
      <c r="K59" s="2079"/>
      <c r="L59" s="2079"/>
      <c r="M59" s="2079"/>
      <c r="N59" s="2079"/>
      <c r="O59" s="2079"/>
      <c r="P59" s="2079"/>
      <c r="Q59" s="2079"/>
      <c r="R59" s="2079"/>
      <c r="S59" s="2079"/>
      <c r="T59" s="2079"/>
      <c r="U59" s="2079"/>
      <c r="V59" s="2079"/>
      <c r="W59" s="2079"/>
      <c r="X59" s="2079"/>
      <c r="Y59" s="2079"/>
      <c r="Z59" s="3018"/>
      <c r="AA59" s="332"/>
      <c r="AB59" s="197"/>
    </row>
    <row r="60" spans="1:28" ht="15" customHeight="1">
      <c r="A60" s="197"/>
      <c r="B60" s="608"/>
      <c r="C60" s="3610"/>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3018"/>
      <c r="AA60" s="332"/>
      <c r="AB60" s="197"/>
    </row>
    <row r="61" spans="1:28" ht="15" customHeight="1">
      <c r="A61" s="197"/>
      <c r="B61" s="608"/>
      <c r="C61" s="3610"/>
      <c r="D61" s="2079"/>
      <c r="E61" s="2079"/>
      <c r="F61" s="2079"/>
      <c r="G61" s="2079"/>
      <c r="H61" s="2079"/>
      <c r="I61" s="2079"/>
      <c r="J61" s="2079"/>
      <c r="K61" s="2079"/>
      <c r="L61" s="2079"/>
      <c r="M61" s="2079"/>
      <c r="N61" s="2079"/>
      <c r="O61" s="2079"/>
      <c r="P61" s="2079"/>
      <c r="Q61" s="2079"/>
      <c r="R61" s="2079"/>
      <c r="S61" s="2079"/>
      <c r="T61" s="2079"/>
      <c r="U61" s="2079"/>
      <c r="V61" s="2079"/>
      <c r="W61" s="2079"/>
      <c r="X61" s="2079"/>
      <c r="Y61" s="2079"/>
      <c r="Z61" s="3018"/>
      <c r="AA61" s="332"/>
      <c r="AB61" s="197"/>
    </row>
    <row r="62" spans="1:28" ht="15" customHeight="1">
      <c r="A62" s="197"/>
      <c r="B62" s="609"/>
      <c r="C62" s="3610"/>
      <c r="D62" s="2079"/>
      <c r="E62" s="2079"/>
      <c r="F62" s="2079"/>
      <c r="G62" s="2079"/>
      <c r="H62" s="2079"/>
      <c r="I62" s="2079"/>
      <c r="J62" s="2079"/>
      <c r="K62" s="2079"/>
      <c r="L62" s="2079"/>
      <c r="M62" s="2079"/>
      <c r="N62" s="2079"/>
      <c r="O62" s="2079"/>
      <c r="P62" s="2079"/>
      <c r="Q62" s="2079"/>
      <c r="R62" s="2079"/>
      <c r="S62" s="2079"/>
      <c r="T62" s="2079"/>
      <c r="U62" s="2079"/>
      <c r="V62" s="2079"/>
      <c r="W62" s="2079"/>
      <c r="X62" s="2079"/>
      <c r="Y62" s="2079"/>
      <c r="Z62" s="3018"/>
      <c r="AA62" s="332"/>
      <c r="AB62" s="197"/>
    </row>
    <row r="63" spans="1:28" s="324" customFormat="1" ht="14.25" customHeight="1">
      <c r="A63" s="529"/>
      <c r="B63" s="577"/>
      <c r="C63" s="3610"/>
      <c r="D63" s="2079"/>
      <c r="E63" s="2079"/>
      <c r="F63" s="2079"/>
      <c r="G63" s="2079"/>
      <c r="H63" s="2079"/>
      <c r="I63" s="2079"/>
      <c r="J63" s="2079"/>
      <c r="K63" s="2079"/>
      <c r="L63" s="2079"/>
      <c r="M63" s="2079"/>
      <c r="N63" s="2079"/>
      <c r="O63" s="2079"/>
      <c r="P63" s="2079"/>
      <c r="Q63" s="2079"/>
      <c r="R63" s="2079"/>
      <c r="S63" s="2079"/>
      <c r="T63" s="2079"/>
      <c r="U63" s="2079"/>
      <c r="V63" s="2079"/>
      <c r="W63" s="2079"/>
      <c r="X63" s="2079"/>
      <c r="Y63" s="2079"/>
      <c r="Z63" s="3018"/>
      <c r="AA63" s="578"/>
      <c r="AB63" s="529"/>
    </row>
    <row r="64" spans="1:28" ht="15" customHeight="1">
      <c r="A64" s="197"/>
      <c r="B64" s="608"/>
      <c r="C64" s="3610"/>
      <c r="D64" s="2079"/>
      <c r="E64" s="2079"/>
      <c r="F64" s="2079"/>
      <c r="G64" s="2079"/>
      <c r="H64" s="2079"/>
      <c r="I64" s="2079"/>
      <c r="J64" s="2079"/>
      <c r="K64" s="2079"/>
      <c r="L64" s="2079"/>
      <c r="M64" s="2079"/>
      <c r="N64" s="2079"/>
      <c r="O64" s="2079"/>
      <c r="P64" s="2079"/>
      <c r="Q64" s="2079"/>
      <c r="R64" s="2079"/>
      <c r="S64" s="2079"/>
      <c r="T64" s="2079"/>
      <c r="U64" s="2079"/>
      <c r="V64" s="2079"/>
      <c r="W64" s="2079"/>
      <c r="X64" s="2079"/>
      <c r="Y64" s="2079"/>
      <c r="Z64" s="3018"/>
      <c r="AA64" s="576"/>
      <c r="AB64" s="197"/>
    </row>
    <row r="65" spans="1:28" ht="15" customHeight="1">
      <c r="A65" s="197"/>
      <c r="B65" s="610"/>
      <c r="C65" s="3610"/>
      <c r="D65" s="2079"/>
      <c r="E65" s="2079"/>
      <c r="F65" s="2079"/>
      <c r="G65" s="2079"/>
      <c r="H65" s="2079"/>
      <c r="I65" s="2079"/>
      <c r="J65" s="2079"/>
      <c r="K65" s="2079"/>
      <c r="L65" s="2079"/>
      <c r="M65" s="2079"/>
      <c r="N65" s="2079"/>
      <c r="O65" s="2079"/>
      <c r="P65" s="2079"/>
      <c r="Q65" s="2079"/>
      <c r="R65" s="2079"/>
      <c r="S65" s="2079"/>
      <c r="T65" s="2079"/>
      <c r="U65" s="2079"/>
      <c r="V65" s="2079"/>
      <c r="W65" s="2079"/>
      <c r="X65" s="2079"/>
      <c r="Y65" s="2079"/>
      <c r="Z65" s="3018"/>
      <c r="AA65" s="611"/>
      <c r="AB65" s="197"/>
    </row>
    <row r="66" spans="1:28" ht="15" customHeight="1">
      <c r="A66" s="197"/>
      <c r="B66" s="610"/>
      <c r="C66" s="3610"/>
      <c r="D66" s="2079"/>
      <c r="E66" s="2079"/>
      <c r="F66" s="2079"/>
      <c r="G66" s="2079"/>
      <c r="H66" s="2079"/>
      <c r="I66" s="2079"/>
      <c r="J66" s="2079"/>
      <c r="K66" s="2079"/>
      <c r="L66" s="2079"/>
      <c r="M66" s="2079"/>
      <c r="N66" s="2079"/>
      <c r="O66" s="2079"/>
      <c r="P66" s="2079"/>
      <c r="Q66" s="2079"/>
      <c r="R66" s="2079"/>
      <c r="S66" s="2079"/>
      <c r="T66" s="2079"/>
      <c r="U66" s="2079"/>
      <c r="V66" s="2079"/>
      <c r="W66" s="2079"/>
      <c r="X66" s="2079"/>
      <c r="Y66" s="2079"/>
      <c r="Z66" s="3018"/>
      <c r="AA66" s="611"/>
      <c r="AB66" s="197"/>
    </row>
    <row r="67" spans="1:28" ht="15" customHeight="1">
      <c r="A67" s="197"/>
      <c r="B67" s="612"/>
      <c r="C67" s="3611"/>
      <c r="D67" s="3020"/>
      <c r="E67" s="3020"/>
      <c r="F67" s="3020"/>
      <c r="G67" s="3020"/>
      <c r="H67" s="3020"/>
      <c r="I67" s="3020"/>
      <c r="J67" s="3020"/>
      <c r="K67" s="3020"/>
      <c r="L67" s="3020"/>
      <c r="M67" s="3020"/>
      <c r="N67" s="3020"/>
      <c r="O67" s="3020"/>
      <c r="P67" s="3020"/>
      <c r="Q67" s="3020"/>
      <c r="R67" s="3020"/>
      <c r="S67" s="3020"/>
      <c r="T67" s="3020"/>
      <c r="U67" s="3020"/>
      <c r="V67" s="3020"/>
      <c r="W67" s="3020"/>
      <c r="X67" s="3020"/>
      <c r="Y67" s="3020"/>
      <c r="Z67" s="3021"/>
      <c r="AA67" s="611"/>
      <c r="AB67" s="197"/>
    </row>
    <row r="68" spans="1:28">
      <c r="A68" s="197"/>
      <c r="B68" s="346"/>
      <c r="C68" s="226"/>
      <c r="D68" s="226"/>
      <c r="E68" s="226"/>
      <c r="F68" s="226"/>
      <c r="G68" s="226"/>
      <c r="H68" s="226"/>
      <c r="I68" s="226"/>
      <c r="J68" s="226" t="s">
        <v>1</v>
      </c>
      <c r="K68" s="226"/>
      <c r="L68" s="226"/>
      <c r="M68" s="226"/>
      <c r="N68" s="194"/>
      <c r="O68" s="194"/>
      <c r="P68" s="288" t="s">
        <v>1</v>
      </c>
      <c r="Q68" s="194"/>
      <c r="R68" s="194"/>
      <c r="S68" s="3614" t="s">
        <v>109</v>
      </c>
      <c r="T68" s="3614"/>
      <c r="U68" s="3614"/>
      <c r="V68" s="3614"/>
      <c r="W68" s="3614"/>
      <c r="X68" s="3614"/>
      <c r="Y68" s="3614"/>
      <c r="Z68" s="3614"/>
      <c r="AA68" s="3615"/>
      <c r="AB68" s="197"/>
    </row>
    <row r="69" spans="1:28" ht="15" customHeight="1">
      <c r="A69" s="197"/>
      <c r="B69" s="276"/>
      <c r="C69" s="186"/>
      <c r="D69" s="186"/>
      <c r="E69" s="3619" t="s">
        <v>1096</v>
      </c>
      <c r="F69" s="3619"/>
      <c r="G69" s="3619"/>
      <c r="H69" s="3619"/>
      <c r="I69" s="3619"/>
      <c r="J69" s="3619"/>
      <c r="K69" s="3619"/>
      <c r="L69" s="3619"/>
      <c r="M69" s="3619"/>
      <c r="N69" s="558">
        <f>N16</f>
        <v>0.6</v>
      </c>
      <c r="O69" s="559">
        <f>O16</f>
        <v>0.6</v>
      </c>
      <c r="P69" s="208"/>
      <c r="Q69" s="208"/>
      <c r="R69" s="208"/>
      <c r="S69" s="208"/>
      <c r="T69" s="3616" t="s">
        <v>110</v>
      </c>
      <c r="U69" s="3617"/>
      <c r="V69" s="3617"/>
      <c r="W69" s="3618"/>
      <c r="X69" s="1947">
        <f>AVERAGE(X55,X34,X30,X27,X21,X16)</f>
        <v>0.44999999999999996</v>
      </c>
      <c r="Y69" s="208"/>
      <c r="Z69" s="208"/>
      <c r="AA69" s="223"/>
      <c r="AB69" s="197"/>
    </row>
    <row r="70" spans="1:28" ht="16.5" customHeight="1">
      <c r="A70" s="197"/>
      <c r="B70" s="276"/>
      <c r="C70" s="186"/>
      <c r="D70" s="186"/>
      <c r="E70" s="3619" t="s">
        <v>1097</v>
      </c>
      <c r="F70" s="3619"/>
      <c r="G70" s="3619"/>
      <c r="H70" s="3619"/>
      <c r="I70" s="3619"/>
      <c r="J70" s="3619"/>
      <c r="K70" s="3619"/>
      <c r="L70" s="3619"/>
      <c r="M70" s="3619"/>
      <c r="N70" s="558">
        <f>N21</f>
        <v>0.3</v>
      </c>
      <c r="O70" s="559">
        <f>O21</f>
        <v>0.3</v>
      </c>
      <c r="P70" s="208"/>
      <c r="Q70" s="208"/>
      <c r="R70" s="208"/>
      <c r="S70" s="208"/>
      <c r="T70" s="208"/>
      <c r="U70" s="208"/>
      <c r="V70" s="208"/>
      <c r="W70" s="208"/>
      <c r="X70" s="3616" t="s">
        <v>69</v>
      </c>
      <c r="Y70" s="3617"/>
      <c r="Z70" s="3617"/>
      <c r="AA70" s="807">
        <f>AVERAGE(AA55,AA34,AA30,AA27,AA21,AA16)</f>
        <v>0.30000000000000004</v>
      </c>
      <c r="AB70" s="197"/>
    </row>
    <row r="71" spans="1:28" ht="16.5" customHeight="1">
      <c r="A71" s="197"/>
      <c r="B71" s="276"/>
      <c r="C71" s="186"/>
      <c r="D71" s="186"/>
      <c r="E71" s="3619" t="s">
        <v>1098</v>
      </c>
      <c r="F71" s="3619"/>
      <c r="G71" s="3619"/>
      <c r="H71" s="3619"/>
      <c r="I71" s="3619"/>
      <c r="J71" s="3619"/>
      <c r="K71" s="3619"/>
      <c r="L71" s="3619"/>
      <c r="M71" s="3619"/>
      <c r="N71" s="558">
        <f>N27</f>
        <v>0.6</v>
      </c>
      <c r="O71" s="559">
        <f>O27</f>
        <v>0.6</v>
      </c>
      <c r="P71" s="208"/>
      <c r="Q71" s="208"/>
      <c r="R71" s="208"/>
      <c r="S71" s="208"/>
      <c r="T71" s="208"/>
      <c r="U71" s="208"/>
      <c r="V71" s="208"/>
      <c r="W71" s="208"/>
      <c r="X71" s="208"/>
      <c r="Y71" s="208"/>
      <c r="Z71" s="208"/>
      <c r="AA71" s="501"/>
      <c r="AB71" s="197"/>
    </row>
    <row r="72" spans="1:28" ht="16.5" customHeight="1">
      <c r="A72" s="197"/>
      <c r="B72" s="276"/>
      <c r="C72" s="186"/>
      <c r="D72" s="186"/>
      <c r="E72" s="3619" t="s">
        <v>1099</v>
      </c>
      <c r="F72" s="3619"/>
      <c r="G72" s="3619"/>
      <c r="H72" s="3619"/>
      <c r="I72" s="3619"/>
      <c r="J72" s="3619"/>
      <c r="K72" s="3619"/>
      <c r="L72" s="3619"/>
      <c r="M72" s="3619"/>
      <c r="N72" s="558">
        <f>N30</f>
        <v>0.6</v>
      </c>
      <c r="O72" s="559">
        <f>O30</f>
        <v>0.6</v>
      </c>
      <c r="P72" s="208"/>
      <c r="Q72" s="208"/>
      <c r="R72" s="208"/>
      <c r="S72" s="208"/>
      <c r="T72" s="208"/>
      <c r="U72" s="208"/>
      <c r="V72" s="208"/>
      <c r="W72" s="208"/>
      <c r="X72" s="208"/>
      <c r="Y72" s="208"/>
      <c r="Z72" s="208"/>
      <c r="AA72" s="501"/>
      <c r="AB72" s="197"/>
    </row>
    <row r="73" spans="1:28" ht="16.5" customHeight="1">
      <c r="A73" s="197"/>
      <c r="B73" s="276"/>
      <c r="C73" s="186"/>
      <c r="D73" s="186"/>
      <c r="E73" s="3619" t="s">
        <v>1012</v>
      </c>
      <c r="F73" s="3619"/>
      <c r="G73" s="3619"/>
      <c r="H73" s="3619"/>
      <c r="I73" s="3619"/>
      <c r="J73" s="3619"/>
      <c r="K73" s="3619"/>
      <c r="L73" s="3619"/>
      <c r="M73" s="3619"/>
      <c r="N73" s="558">
        <f>N34</f>
        <v>0.6</v>
      </c>
      <c r="O73" s="559">
        <f>O34</f>
        <v>0.6</v>
      </c>
      <c r="P73" s="208"/>
      <c r="Q73" s="208"/>
      <c r="R73" s="208"/>
      <c r="S73" s="208"/>
      <c r="T73" s="208"/>
      <c r="U73" s="208"/>
      <c r="V73" s="208"/>
      <c r="W73" s="208"/>
      <c r="X73" s="208"/>
      <c r="Y73" s="208"/>
      <c r="Z73" s="208"/>
      <c r="AA73" s="501"/>
      <c r="AB73" s="197"/>
    </row>
    <row r="74" spans="1:28" ht="15.75" customHeight="1">
      <c r="A74" s="197"/>
      <c r="B74" s="276"/>
      <c r="C74" s="186"/>
      <c r="D74" s="186"/>
      <c r="E74" s="3619" t="s">
        <v>1100</v>
      </c>
      <c r="F74" s="3619"/>
      <c r="G74" s="3619"/>
      <c r="H74" s="3619"/>
      <c r="I74" s="3619"/>
      <c r="J74" s="3619"/>
      <c r="K74" s="3619"/>
      <c r="L74" s="3619"/>
      <c r="M74" s="3619"/>
      <c r="N74" s="558">
        <f>N55</f>
        <v>0</v>
      </c>
      <c r="O74" s="559">
        <f>O55</f>
        <v>0</v>
      </c>
      <c r="P74" s="186"/>
      <c r="Q74" s="186"/>
      <c r="R74" s="186"/>
      <c r="S74" s="186"/>
      <c r="T74" s="186"/>
      <c r="U74" s="186"/>
      <c r="V74" s="186"/>
      <c r="W74" s="186"/>
      <c r="X74" s="186"/>
      <c r="Y74" s="186"/>
      <c r="Z74" s="186"/>
      <c r="AA74" s="223"/>
      <c r="AB74" s="197"/>
    </row>
    <row r="75" spans="1:28" ht="15" customHeight="1">
      <c r="A75" s="197"/>
      <c r="B75" s="276"/>
      <c r="C75" s="186"/>
      <c r="D75" s="186"/>
      <c r="E75" s="186"/>
      <c r="F75" s="186"/>
      <c r="G75" s="186"/>
      <c r="H75" s="186"/>
      <c r="I75" s="186"/>
      <c r="J75" s="186"/>
      <c r="K75" s="186"/>
      <c r="L75" s="186"/>
      <c r="M75" s="186"/>
      <c r="N75" s="245"/>
      <c r="O75" s="245"/>
      <c r="P75" s="245"/>
      <c r="Q75" s="245"/>
      <c r="R75" s="3613" t="s">
        <v>64</v>
      </c>
      <c r="S75" s="3613"/>
      <c r="T75" s="3613"/>
      <c r="U75" s="3613"/>
      <c r="V75" s="3613"/>
      <c r="W75" s="3613"/>
      <c r="X75" s="3613"/>
      <c r="Y75" s="3613"/>
      <c r="Z75" s="3613"/>
      <c r="AA75" s="306">
        <f>AVERAGE(N69:N74)</f>
        <v>0.45</v>
      </c>
      <c r="AB75" s="197"/>
    </row>
    <row r="76" spans="1:28" ht="15.75" customHeight="1" thickBot="1">
      <c r="A76" s="197"/>
      <c r="B76" s="235"/>
      <c r="C76" s="236"/>
      <c r="D76" s="236"/>
      <c r="E76" s="236"/>
      <c r="F76" s="236"/>
      <c r="G76" s="236"/>
      <c r="H76" s="236"/>
      <c r="I76" s="236"/>
      <c r="J76" s="236"/>
      <c r="K76" s="236"/>
      <c r="L76" s="236"/>
      <c r="M76" s="236"/>
      <c r="N76" s="236"/>
      <c r="O76" s="496"/>
      <c r="P76" s="496"/>
      <c r="Q76" s="496"/>
      <c r="R76" s="2240" t="s">
        <v>65</v>
      </c>
      <c r="S76" s="2240"/>
      <c r="T76" s="2240"/>
      <c r="U76" s="2240"/>
      <c r="V76" s="2240"/>
      <c r="W76" s="2240"/>
      <c r="X76" s="2240"/>
      <c r="Y76" s="2240"/>
      <c r="Z76" s="2240"/>
      <c r="AA76" s="982">
        <f>AVERAGE(O69:O74)</f>
        <v>0.45</v>
      </c>
      <c r="AB76" s="197"/>
    </row>
    <row r="77" spans="1:28" ht="30" customHeight="1">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264" t="s">
        <v>1249</v>
      </c>
      <c r="AA77" s="803">
        <v>36</v>
      </c>
      <c r="AB77" s="197"/>
    </row>
    <row r="80" spans="1:28">
      <c r="U80" s="277" t="s">
        <v>1</v>
      </c>
    </row>
  </sheetData>
  <mergeCells count="153">
    <mergeCell ref="Y16:Z16"/>
    <mergeCell ref="P21:W21"/>
    <mergeCell ref="Y21:Z21"/>
    <mergeCell ref="P30:W30"/>
    <mergeCell ref="Y30:Z30"/>
    <mergeCell ref="P27:W27"/>
    <mergeCell ref="Y27:Z27"/>
    <mergeCell ref="B16:M16"/>
    <mergeCell ref="B21:M21"/>
    <mergeCell ref="B27:M27"/>
    <mergeCell ref="B30:M30"/>
    <mergeCell ref="B29:H29"/>
    <mergeCell ref="B26:H26"/>
    <mergeCell ref="B24:H24"/>
    <mergeCell ref="B23:H23"/>
    <mergeCell ref="B25:H25"/>
    <mergeCell ref="J19:K19"/>
    <mergeCell ref="J23:K23"/>
    <mergeCell ref="L26:M26"/>
    <mergeCell ref="B2:AA2"/>
    <mergeCell ref="B3:H3"/>
    <mergeCell ref="I3:O3"/>
    <mergeCell ref="P3:AA3"/>
    <mergeCell ref="P4:X4"/>
    <mergeCell ref="I4:O4"/>
    <mergeCell ref="P5:P7"/>
    <mergeCell ref="Q5:T5"/>
    <mergeCell ref="U5:W5"/>
    <mergeCell ref="Z5:Z7"/>
    <mergeCell ref="X5:X7"/>
    <mergeCell ref="Y5:Y7"/>
    <mergeCell ref="Y4:AA4"/>
    <mergeCell ref="B7:H7"/>
    <mergeCell ref="I5:I7"/>
    <mergeCell ref="J5:J7"/>
    <mergeCell ref="K5:K7"/>
    <mergeCell ref="L5:L7"/>
    <mergeCell ref="M5:M7"/>
    <mergeCell ref="AA5:AA7"/>
    <mergeCell ref="Q6:T6"/>
    <mergeCell ref="N5:N7"/>
    <mergeCell ref="O5:O7"/>
    <mergeCell ref="B5:H6"/>
    <mergeCell ref="I31:M33"/>
    <mergeCell ref="B9:AA9"/>
    <mergeCell ref="B8:H8"/>
    <mergeCell ref="B28:H28"/>
    <mergeCell ref="J11:K14"/>
    <mergeCell ref="J17:K17"/>
    <mergeCell ref="B22:H22"/>
    <mergeCell ref="B20:H20"/>
    <mergeCell ref="B19:H19"/>
    <mergeCell ref="B10:AA10"/>
    <mergeCell ref="B17:H17"/>
    <mergeCell ref="B11:H11"/>
    <mergeCell ref="B12:H12"/>
    <mergeCell ref="B13:H13"/>
    <mergeCell ref="B14:H14"/>
    <mergeCell ref="B15:H15"/>
    <mergeCell ref="B31:D31"/>
    <mergeCell ref="B32:D32"/>
    <mergeCell ref="B33:D33"/>
    <mergeCell ref="I8:M8"/>
    <mergeCell ref="P8:W8"/>
    <mergeCell ref="Y8:Z8"/>
    <mergeCell ref="B18:H18"/>
    <mergeCell ref="P16:W16"/>
    <mergeCell ref="Y34:Z34"/>
    <mergeCell ref="B34:M34"/>
    <mergeCell ref="P34:W34"/>
    <mergeCell ref="F43:I43"/>
    <mergeCell ref="J44:O44"/>
    <mergeCell ref="B46:E46"/>
    <mergeCell ref="B47:E47"/>
    <mergeCell ref="B48:E48"/>
    <mergeCell ref="B49:E49"/>
    <mergeCell ref="P48:V48"/>
    <mergeCell ref="P49:V49"/>
    <mergeCell ref="B45:E45"/>
    <mergeCell ref="F45:I45"/>
    <mergeCell ref="J45:O45"/>
    <mergeCell ref="B4:H4"/>
    <mergeCell ref="B40:AA40"/>
    <mergeCell ref="W43:AA43"/>
    <mergeCell ref="W44:AA44"/>
    <mergeCell ref="W45:AA45"/>
    <mergeCell ref="W46:AA46"/>
    <mergeCell ref="W47:AA47"/>
    <mergeCell ref="F51:I51"/>
    <mergeCell ref="P43:V43"/>
    <mergeCell ref="P44:V44"/>
    <mergeCell ref="P45:V45"/>
    <mergeCell ref="P46:V46"/>
    <mergeCell ref="W48:AA48"/>
    <mergeCell ref="P47:V47"/>
    <mergeCell ref="J51:O51"/>
    <mergeCell ref="W49:AA49"/>
    <mergeCell ref="B44:E44"/>
    <mergeCell ref="B43:E43"/>
    <mergeCell ref="B42:E42"/>
    <mergeCell ref="W42:AA42"/>
    <mergeCell ref="P42:V42"/>
    <mergeCell ref="F42:I42"/>
    <mergeCell ref="J42:O42"/>
    <mergeCell ref="B38:AA38"/>
    <mergeCell ref="W53:AA53"/>
    <mergeCell ref="W54:AA54"/>
    <mergeCell ref="B54:E54"/>
    <mergeCell ref="J52:O52"/>
    <mergeCell ref="J53:O53"/>
    <mergeCell ref="J54:O54"/>
    <mergeCell ref="P52:V52"/>
    <mergeCell ref="P53:V53"/>
    <mergeCell ref="P54:V54"/>
    <mergeCell ref="B52:E52"/>
    <mergeCell ref="B53:E53"/>
    <mergeCell ref="F52:I52"/>
    <mergeCell ref="F53:I53"/>
    <mergeCell ref="F54:I54"/>
    <mergeCell ref="W50:AA50"/>
    <mergeCell ref="W51:AA51"/>
    <mergeCell ref="B51:E51"/>
    <mergeCell ref="F48:I48"/>
    <mergeCell ref="F49:I49"/>
    <mergeCell ref="F50:I50"/>
    <mergeCell ref="F44:I44"/>
    <mergeCell ref="J43:O43"/>
    <mergeCell ref="W52:AA52"/>
    <mergeCell ref="P51:V51"/>
    <mergeCell ref="F46:I46"/>
    <mergeCell ref="F47:I47"/>
    <mergeCell ref="J46:O46"/>
    <mergeCell ref="J47:O47"/>
    <mergeCell ref="J48:O48"/>
    <mergeCell ref="J49:O49"/>
    <mergeCell ref="J50:O50"/>
    <mergeCell ref="B50:E50"/>
    <mergeCell ref="P50:V50"/>
    <mergeCell ref="C57:Z67"/>
    <mergeCell ref="Y55:Z55"/>
    <mergeCell ref="P55:W55"/>
    <mergeCell ref="B55:M55"/>
    <mergeCell ref="R75:Z75"/>
    <mergeCell ref="R76:Z76"/>
    <mergeCell ref="S68:AA68"/>
    <mergeCell ref="T69:W69"/>
    <mergeCell ref="X70:Z70"/>
    <mergeCell ref="E69:M69"/>
    <mergeCell ref="E70:M70"/>
    <mergeCell ref="E71:M71"/>
    <mergeCell ref="E72:M72"/>
    <mergeCell ref="E73:M73"/>
    <mergeCell ref="E74:M74"/>
  </mergeCells>
  <pageMargins left="0.19685039370078741" right="0" top="0.15748031496062992" bottom="0" header="0" footer="0.15748031496062992"/>
  <pageSetup paperSize="9" scale="90" fitToHeight="2" orientation="landscape" r:id="rId1"/>
  <rowBreaks count="1" manualBreakCount="1">
    <brk id="36"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4:L39"/>
  <sheetViews>
    <sheetView view="pageBreakPreview" zoomScale="80" zoomScaleSheetLayoutView="80" workbookViewId="0">
      <selection activeCell="A3" sqref="A3"/>
    </sheetView>
  </sheetViews>
  <sheetFormatPr defaultRowHeight="14.25"/>
  <cols>
    <col min="1" max="6" width="9.140625" style="215"/>
    <col min="7" max="7" width="4.140625" style="215" customWidth="1"/>
    <col min="8" max="8" width="18.42578125" style="215" customWidth="1"/>
    <col min="9" max="9" width="43.140625" style="215" customWidth="1"/>
    <col min="10" max="12" width="13.7109375" style="215" customWidth="1"/>
    <col min="13" max="16384" width="9.140625" style="215"/>
  </cols>
  <sheetData>
    <row r="4" spans="1:10" ht="15">
      <c r="A4" s="1082" t="str">
        <f>Page3!A4</f>
        <v>MOHOKARE LOCAL MUNICIPALITY</v>
      </c>
      <c r="F4" s="1082" t="str">
        <f>Page3!F4</f>
        <v>WSDP 2012</v>
      </c>
    </row>
    <row r="12" spans="1:10" ht="15.75" customHeight="1">
      <c r="I12" s="2017" t="s">
        <v>593</v>
      </c>
      <c r="J12" s="2018" t="s">
        <v>106</v>
      </c>
    </row>
    <row r="13" spans="1:10">
      <c r="I13" s="2017"/>
      <c r="J13" s="2018"/>
    </row>
    <row r="14" spans="1:10" ht="15">
      <c r="I14" s="1797" t="s">
        <v>595</v>
      </c>
      <c r="J14" s="1798">
        <v>49081</v>
      </c>
    </row>
    <row r="15" spans="1:10" ht="15">
      <c r="I15" s="1799" t="s">
        <v>596</v>
      </c>
      <c r="J15" s="1798">
        <v>7</v>
      </c>
    </row>
    <row r="16" spans="1:10" ht="15">
      <c r="I16" s="1799" t="s">
        <v>594</v>
      </c>
      <c r="J16" s="1798">
        <v>30599</v>
      </c>
    </row>
    <row r="17" spans="8:12" ht="15">
      <c r="I17" s="1799" t="s">
        <v>597</v>
      </c>
      <c r="J17" s="1798">
        <v>18482</v>
      </c>
    </row>
    <row r="18" spans="8:12" ht="15">
      <c r="I18" s="1799" t="s">
        <v>727</v>
      </c>
      <c r="J18" s="1798">
        <v>6</v>
      </c>
    </row>
    <row r="19" spans="8:12" ht="15">
      <c r="I19" s="1799" t="s">
        <v>747</v>
      </c>
      <c r="J19" s="1798">
        <v>1</v>
      </c>
    </row>
    <row r="24" spans="8:12">
      <c r="H24" s="2015" t="s">
        <v>863</v>
      </c>
      <c r="I24" s="2015" t="s">
        <v>591</v>
      </c>
      <c r="J24" s="2016" t="s">
        <v>313</v>
      </c>
      <c r="K24" s="2015" t="s">
        <v>81</v>
      </c>
      <c r="L24" s="2015" t="s">
        <v>592</v>
      </c>
    </row>
    <row r="25" spans="8:12">
      <c r="H25" s="2015"/>
      <c r="I25" s="2015"/>
      <c r="J25" s="2016"/>
      <c r="K25" s="2015"/>
      <c r="L25" s="2015"/>
    </row>
    <row r="26" spans="8:12">
      <c r="H26" s="1793">
        <v>10</v>
      </c>
      <c r="I26" s="1794" t="s">
        <v>815</v>
      </c>
      <c r="J26" s="1795">
        <v>0</v>
      </c>
      <c r="K26" s="1793">
        <v>0</v>
      </c>
      <c r="L26" s="1793">
        <v>0</v>
      </c>
    </row>
    <row r="27" spans="8:12">
      <c r="H27" s="1793">
        <v>7</v>
      </c>
      <c r="I27" s="1794" t="s">
        <v>816</v>
      </c>
      <c r="J27" s="1795">
        <v>2</v>
      </c>
      <c r="K27" s="1793">
        <v>7844</v>
      </c>
      <c r="L27" s="1793">
        <v>2120</v>
      </c>
    </row>
    <row r="28" spans="8:12">
      <c r="H28" s="1793">
        <v>7</v>
      </c>
      <c r="I28" s="1794" t="s">
        <v>817</v>
      </c>
      <c r="J28" s="1795">
        <v>2</v>
      </c>
      <c r="K28" s="1793">
        <v>2805</v>
      </c>
      <c r="L28" s="1793">
        <v>758</v>
      </c>
    </row>
    <row r="29" spans="8:12">
      <c r="H29" s="1793">
        <v>7</v>
      </c>
      <c r="I29" s="1794" t="s">
        <v>818</v>
      </c>
      <c r="J29" s="1795"/>
      <c r="K29" s="1793"/>
      <c r="L29" s="1793"/>
    </row>
    <row r="30" spans="8:12">
      <c r="H30" s="1793">
        <v>6</v>
      </c>
      <c r="I30" s="1794" t="s">
        <v>819</v>
      </c>
      <c r="J30" s="1795"/>
      <c r="K30" s="1793"/>
      <c r="L30" s="1793"/>
    </row>
    <row r="31" spans="8:12">
      <c r="H31" s="1793">
        <v>5</v>
      </c>
      <c r="I31" s="1794" t="s">
        <v>820</v>
      </c>
      <c r="J31" s="1795"/>
      <c r="K31" s="1793"/>
      <c r="L31" s="1793"/>
    </row>
    <row r="32" spans="8:12">
      <c r="H32" s="1793">
        <v>8</v>
      </c>
      <c r="I32" s="1794" t="s">
        <v>821</v>
      </c>
      <c r="J32" s="1795"/>
      <c r="K32" s="1793"/>
      <c r="L32" s="1793"/>
    </row>
    <row r="33" spans="8:12" ht="25.5">
      <c r="H33" s="1793">
        <v>9</v>
      </c>
      <c r="I33" s="1794" t="s">
        <v>805</v>
      </c>
      <c r="J33" s="1795"/>
      <c r="K33" s="1793"/>
      <c r="L33" s="1793"/>
    </row>
    <row r="34" spans="8:12">
      <c r="H34" s="1796" t="s">
        <v>206</v>
      </c>
      <c r="I34" s="1794" t="s">
        <v>728</v>
      </c>
      <c r="J34" s="1795"/>
      <c r="K34" s="1793"/>
      <c r="L34" s="1793"/>
    </row>
    <row r="35" spans="8:12">
      <c r="H35" s="1796" t="s">
        <v>206</v>
      </c>
      <c r="I35" s="1794" t="s">
        <v>204</v>
      </c>
      <c r="J35" s="1795">
        <v>4</v>
      </c>
      <c r="K35" s="1793">
        <v>766</v>
      </c>
      <c r="L35" s="1793">
        <v>207</v>
      </c>
    </row>
    <row r="36" spans="8:12">
      <c r="H36" s="1796" t="s">
        <v>206</v>
      </c>
      <c r="I36" s="1796" t="s">
        <v>205</v>
      </c>
      <c r="J36" s="1795">
        <v>4</v>
      </c>
      <c r="K36" s="1793">
        <v>17716</v>
      </c>
      <c r="L36" s="1793">
        <v>4788</v>
      </c>
    </row>
    <row r="37" spans="8:12">
      <c r="H37" s="1796" t="s">
        <v>1181</v>
      </c>
      <c r="I37" s="1796" t="s">
        <v>815</v>
      </c>
      <c r="J37" s="1795">
        <v>0</v>
      </c>
      <c r="K37" s="1793">
        <v>0</v>
      </c>
      <c r="L37" s="1793">
        <v>0</v>
      </c>
    </row>
    <row r="38" spans="8:12">
      <c r="H38" s="1796" t="s">
        <v>1182</v>
      </c>
      <c r="I38" s="1796" t="s">
        <v>920</v>
      </c>
      <c r="J38" s="1795">
        <v>0</v>
      </c>
      <c r="K38" s="1793">
        <v>0</v>
      </c>
      <c r="L38" s="1793">
        <v>0</v>
      </c>
    </row>
    <row r="39" spans="8:12">
      <c r="H39" s="2014"/>
      <c r="I39" s="2014"/>
      <c r="J39" s="1956"/>
      <c r="K39" s="1956"/>
      <c r="L39" s="1956"/>
    </row>
  </sheetData>
  <mergeCells count="8">
    <mergeCell ref="H39:I39"/>
    <mergeCell ref="L24:L25"/>
    <mergeCell ref="J24:J25"/>
    <mergeCell ref="I12:I13"/>
    <mergeCell ref="J12:J13"/>
    <mergeCell ref="H24:H25"/>
    <mergeCell ref="I24:I25"/>
    <mergeCell ref="K24:K25"/>
  </mergeCells>
  <pageMargins left="0.15748031496062992" right="0.15748031496062992" top="0.23622047244094491" bottom="0.19685039370078741" header="0.19685039370078741" footer="0.15748031496062992"/>
  <pageSetup paperSize="9" scale="88"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Y41"/>
  <sheetViews>
    <sheetView view="pageBreakPreview" topLeftCell="A9" zoomScale="85" zoomScaleSheetLayoutView="85" workbookViewId="0"/>
  </sheetViews>
  <sheetFormatPr defaultColWidth="8.85546875" defaultRowHeight="14.25"/>
  <cols>
    <col min="1" max="1" width="1.28515625" style="277" customWidth="1"/>
    <col min="2" max="2" width="74.140625" style="277" customWidth="1"/>
    <col min="3" max="8" width="7.5703125" style="277" customWidth="1"/>
    <col min="9" max="10" width="4.85546875" style="277" bestFit="1" customWidth="1"/>
    <col min="11" max="16" width="3.7109375" style="277" customWidth="1"/>
    <col min="17" max="18" width="4.7109375" style="277" customWidth="1"/>
    <col min="19" max="19" width="4.85546875" style="277" bestFit="1" customWidth="1"/>
    <col min="20" max="21" width="3.7109375" style="277" customWidth="1"/>
    <col min="22" max="22" width="4.85546875" style="277" bestFit="1" customWidth="1"/>
    <col min="23" max="23" width="1.28515625" style="277" customWidth="1"/>
    <col min="24" max="16384" width="8.85546875" style="277"/>
  </cols>
  <sheetData>
    <row r="1" spans="1:24" ht="15.75" thickBot="1">
      <c r="A1" s="197"/>
      <c r="B1" s="983" t="str">
        <f>Page3!A4</f>
        <v>MOHOKARE LOCAL MUNICIPALITY</v>
      </c>
      <c r="C1" s="197"/>
      <c r="D1" s="197"/>
      <c r="E1" s="197"/>
      <c r="F1" s="197"/>
      <c r="G1" s="197"/>
      <c r="H1" s="197"/>
      <c r="I1" s="197"/>
      <c r="J1" s="197"/>
      <c r="K1" s="197"/>
      <c r="L1" s="197"/>
      <c r="M1" s="197"/>
      <c r="N1" s="197"/>
      <c r="O1" s="197"/>
      <c r="P1" s="197"/>
      <c r="Q1" s="197"/>
      <c r="R1" s="251" t="str">
        <f>Page3!F4</f>
        <v>WSDP 2012</v>
      </c>
      <c r="S1" s="197"/>
      <c r="T1" s="197"/>
      <c r="U1" s="197"/>
      <c r="V1" s="197"/>
      <c r="W1" s="197"/>
    </row>
    <row r="2" spans="1:24" ht="15.75" thickBot="1">
      <c r="A2" s="197"/>
      <c r="B2" s="3691" t="s">
        <v>347</v>
      </c>
      <c r="C2" s="3692"/>
      <c r="D2" s="3692"/>
      <c r="E2" s="3692"/>
      <c r="F2" s="3692"/>
      <c r="G2" s="3692"/>
      <c r="H2" s="3692"/>
      <c r="I2" s="3692"/>
      <c r="J2" s="3692"/>
      <c r="K2" s="3692"/>
      <c r="L2" s="3692"/>
      <c r="M2" s="3692"/>
      <c r="N2" s="3692"/>
      <c r="O2" s="3692"/>
      <c r="P2" s="3692"/>
      <c r="Q2" s="3692"/>
      <c r="R2" s="3692"/>
      <c r="S2" s="3692"/>
      <c r="T2" s="3692"/>
      <c r="U2" s="3692"/>
      <c r="V2" s="3693"/>
      <c r="W2" s="197"/>
    </row>
    <row r="3" spans="1:24" ht="15">
      <c r="A3" s="197"/>
      <c r="B3" s="896" t="s">
        <v>66</v>
      </c>
      <c r="C3" s="2598" t="s">
        <v>1016</v>
      </c>
      <c r="D3" s="2598"/>
      <c r="E3" s="2598"/>
      <c r="F3" s="2598"/>
      <c r="G3" s="2598"/>
      <c r="H3" s="2598"/>
      <c r="I3" s="2598"/>
      <c r="J3" s="2598"/>
      <c r="K3" s="2584" t="s">
        <v>67</v>
      </c>
      <c r="L3" s="2584"/>
      <c r="M3" s="2584"/>
      <c r="N3" s="2584"/>
      <c r="O3" s="2584"/>
      <c r="P3" s="2584"/>
      <c r="Q3" s="2584"/>
      <c r="R3" s="2584"/>
      <c r="S3" s="2584"/>
      <c r="T3" s="2584"/>
      <c r="U3" s="2584"/>
      <c r="V3" s="2585"/>
      <c r="W3" s="197"/>
    </row>
    <row r="4" spans="1:24" ht="19.5" customHeight="1">
      <c r="A4" s="197"/>
      <c r="B4" s="3694" t="s">
        <v>643</v>
      </c>
      <c r="C4" s="2576" t="s">
        <v>119</v>
      </c>
      <c r="D4" s="2576"/>
      <c r="E4" s="2576"/>
      <c r="F4" s="2576"/>
      <c r="G4" s="2576"/>
      <c r="H4" s="2576"/>
      <c r="I4" s="2576"/>
      <c r="J4" s="2576"/>
      <c r="K4" s="2577" t="s">
        <v>735</v>
      </c>
      <c r="L4" s="2577"/>
      <c r="M4" s="2577"/>
      <c r="N4" s="2577"/>
      <c r="O4" s="2577"/>
      <c r="P4" s="2577"/>
      <c r="Q4" s="2577"/>
      <c r="R4" s="2577"/>
      <c r="S4" s="2577"/>
      <c r="T4" s="2589" t="s">
        <v>69</v>
      </c>
      <c r="U4" s="2589"/>
      <c r="V4" s="2590"/>
      <c r="W4" s="197"/>
    </row>
    <row r="5" spans="1:24" ht="17.25" customHeight="1">
      <c r="A5" s="197"/>
      <c r="B5" s="3695"/>
      <c r="C5" s="2981" t="s">
        <v>385</v>
      </c>
      <c r="D5" s="2981"/>
      <c r="E5" s="2981"/>
      <c r="F5" s="2981" t="s">
        <v>386</v>
      </c>
      <c r="G5" s="2981"/>
      <c r="H5" s="2981"/>
      <c r="I5" s="2616" t="s">
        <v>73</v>
      </c>
      <c r="J5" s="2633" t="s">
        <v>73</v>
      </c>
      <c r="K5" s="2341" t="s">
        <v>70</v>
      </c>
      <c r="L5" s="2609" t="s">
        <v>108</v>
      </c>
      <c r="M5" s="2609"/>
      <c r="N5" s="2609"/>
      <c r="O5" s="2609"/>
      <c r="P5" s="2615" t="s">
        <v>72</v>
      </c>
      <c r="Q5" s="2615"/>
      <c r="R5" s="2615"/>
      <c r="S5" s="2506" t="s">
        <v>73</v>
      </c>
      <c r="T5" s="2341" t="s">
        <v>70</v>
      </c>
      <c r="U5" s="2342" t="s">
        <v>74</v>
      </c>
      <c r="V5" s="2491" t="s">
        <v>73</v>
      </c>
      <c r="W5" s="197"/>
    </row>
    <row r="6" spans="1:24" ht="57" customHeight="1">
      <c r="A6" s="197"/>
      <c r="B6" s="3695"/>
      <c r="C6" s="2981"/>
      <c r="D6" s="2981"/>
      <c r="E6" s="2981"/>
      <c r="F6" s="2981"/>
      <c r="G6" s="2981"/>
      <c r="H6" s="2981"/>
      <c r="I6" s="2616"/>
      <c r="J6" s="2633"/>
      <c r="K6" s="2341"/>
      <c r="L6" s="2419" t="s">
        <v>75</v>
      </c>
      <c r="M6" s="2419"/>
      <c r="N6" s="2419"/>
      <c r="O6" s="2419"/>
      <c r="P6" s="2968" t="s">
        <v>364</v>
      </c>
      <c r="Q6" s="2968" t="s">
        <v>77</v>
      </c>
      <c r="R6" s="2968" t="s">
        <v>78</v>
      </c>
      <c r="S6" s="2506"/>
      <c r="T6" s="2341"/>
      <c r="U6" s="2342"/>
      <c r="V6" s="2491"/>
      <c r="W6" s="197"/>
    </row>
    <row r="7" spans="1:24" ht="27" customHeight="1">
      <c r="A7" s="197"/>
      <c r="B7" s="3695"/>
      <c r="C7" s="2981"/>
      <c r="D7" s="2981"/>
      <c r="E7" s="2981"/>
      <c r="F7" s="2981"/>
      <c r="G7" s="2981"/>
      <c r="H7" s="2981"/>
      <c r="I7" s="2616"/>
      <c r="J7" s="2633"/>
      <c r="K7" s="2341"/>
      <c r="L7" s="2419"/>
      <c r="M7" s="2419"/>
      <c r="N7" s="2419"/>
      <c r="O7" s="2419"/>
      <c r="P7" s="2968"/>
      <c r="Q7" s="2968"/>
      <c r="R7" s="2968"/>
      <c r="S7" s="2506"/>
      <c r="T7" s="2341"/>
      <c r="U7" s="2342"/>
      <c r="V7" s="2491"/>
      <c r="W7" s="197"/>
    </row>
    <row r="8" spans="1:24" ht="45.75" customHeight="1">
      <c r="A8" s="197"/>
      <c r="B8" s="3696"/>
      <c r="C8" s="2342" t="s">
        <v>87</v>
      </c>
      <c r="D8" s="2342" t="s">
        <v>384</v>
      </c>
      <c r="E8" s="2342" t="s">
        <v>89</v>
      </c>
      <c r="F8" s="2342" t="s">
        <v>87</v>
      </c>
      <c r="G8" s="2342" t="s">
        <v>384</v>
      </c>
      <c r="H8" s="2342" t="s">
        <v>89</v>
      </c>
      <c r="I8" s="2616"/>
      <c r="J8" s="2633"/>
      <c r="K8" s="2341"/>
      <c r="L8" s="2419"/>
      <c r="M8" s="2419"/>
      <c r="N8" s="2419"/>
      <c r="O8" s="2419"/>
      <c r="P8" s="2968"/>
      <c r="Q8" s="2968"/>
      <c r="R8" s="2968"/>
      <c r="S8" s="2506"/>
      <c r="T8" s="2341"/>
      <c r="U8" s="2342"/>
      <c r="V8" s="2491"/>
      <c r="W8" s="197"/>
    </row>
    <row r="9" spans="1:24" ht="15" customHeight="1">
      <c r="A9" s="197"/>
      <c r="B9" s="891" t="s">
        <v>37</v>
      </c>
      <c r="C9" s="2342"/>
      <c r="D9" s="2342"/>
      <c r="E9" s="2342"/>
      <c r="F9" s="2342"/>
      <c r="G9" s="2342"/>
      <c r="H9" s="2342"/>
      <c r="I9" s="2616"/>
      <c r="J9" s="2633"/>
      <c r="K9" s="2341"/>
      <c r="L9" s="893">
        <v>1</v>
      </c>
      <c r="M9" s="893">
        <v>3</v>
      </c>
      <c r="N9" s="893">
        <v>5</v>
      </c>
      <c r="O9" s="893" t="s">
        <v>79</v>
      </c>
      <c r="P9" s="894" t="s">
        <v>80</v>
      </c>
      <c r="Q9" s="894" t="s">
        <v>80</v>
      </c>
      <c r="R9" s="894" t="s">
        <v>80</v>
      </c>
      <c r="S9" s="2506"/>
      <c r="T9" s="2341"/>
      <c r="U9" s="2342"/>
      <c r="V9" s="2491"/>
      <c r="W9" s="197"/>
    </row>
    <row r="10" spans="1:24" ht="15" customHeight="1">
      <c r="A10" s="197"/>
      <c r="B10" s="892" t="s">
        <v>208</v>
      </c>
      <c r="C10" s="2342"/>
      <c r="D10" s="2342"/>
      <c r="E10" s="2342"/>
      <c r="F10" s="2342"/>
      <c r="G10" s="2342"/>
      <c r="H10" s="2342"/>
      <c r="I10" s="897" t="s">
        <v>302</v>
      </c>
      <c r="J10" s="897" t="s">
        <v>302</v>
      </c>
      <c r="K10" s="2619" t="s">
        <v>662</v>
      </c>
      <c r="L10" s="2619"/>
      <c r="M10" s="2619"/>
      <c r="N10" s="2619"/>
      <c r="O10" s="2619"/>
      <c r="P10" s="2619"/>
      <c r="Q10" s="2619"/>
      <c r="R10" s="2619"/>
      <c r="S10" s="897" t="s">
        <v>302</v>
      </c>
      <c r="T10" s="2430" t="s">
        <v>661</v>
      </c>
      <c r="U10" s="2430"/>
      <c r="V10" s="908" t="s">
        <v>302</v>
      </c>
      <c r="W10" s="197"/>
    </row>
    <row r="11" spans="1:24" ht="15" customHeight="1">
      <c r="A11" s="197"/>
      <c r="B11" s="3685" t="s">
        <v>1248</v>
      </c>
      <c r="C11" s="3686"/>
      <c r="D11" s="3686"/>
      <c r="E11" s="3686"/>
      <c r="F11" s="3686"/>
      <c r="G11" s="3686"/>
      <c r="H11" s="3686"/>
      <c r="I11" s="3686"/>
      <c r="J11" s="3686"/>
      <c r="K11" s="3686"/>
      <c r="L11" s="3686"/>
      <c r="M11" s="3686"/>
      <c r="N11" s="3686"/>
      <c r="O11" s="3686"/>
      <c r="P11" s="3686"/>
      <c r="Q11" s="3686"/>
      <c r="R11" s="3686"/>
      <c r="S11" s="3686"/>
      <c r="T11" s="3686"/>
      <c r="U11" s="3686"/>
      <c r="V11" s="3687"/>
      <c r="W11" s="197"/>
    </row>
    <row r="12" spans="1:24">
      <c r="A12" s="197"/>
      <c r="B12" s="1940" t="s">
        <v>1216</v>
      </c>
      <c r="C12" s="1968" t="s">
        <v>1270</v>
      </c>
      <c r="D12" s="1968" t="s">
        <v>1270</v>
      </c>
      <c r="E12" s="1968" t="s">
        <v>1270</v>
      </c>
      <c r="F12" s="1968" t="s">
        <v>1271</v>
      </c>
      <c r="G12" s="1968" t="s">
        <v>1271</v>
      </c>
      <c r="H12" s="1968" t="s">
        <v>1271</v>
      </c>
      <c r="I12" s="1905">
        <v>60</v>
      </c>
      <c r="J12" s="1906">
        <v>60</v>
      </c>
      <c r="K12" s="1968" t="s">
        <v>1270</v>
      </c>
      <c r="L12" s="1968" t="s">
        <v>1270</v>
      </c>
      <c r="M12" s="1968" t="s">
        <v>1270</v>
      </c>
      <c r="N12" s="1968" t="s">
        <v>1270</v>
      </c>
      <c r="O12" s="1878"/>
      <c r="P12" s="1968" t="s">
        <v>1270</v>
      </c>
      <c r="Q12" s="1968" t="s">
        <v>1270</v>
      </c>
      <c r="R12" s="1968" t="s">
        <v>1270</v>
      </c>
      <c r="S12" s="1907">
        <v>60</v>
      </c>
      <c r="T12" s="1964" t="s">
        <v>1270</v>
      </c>
      <c r="U12" s="1964" t="s">
        <v>1271</v>
      </c>
      <c r="V12" s="543">
        <v>40</v>
      </c>
      <c r="W12" s="197"/>
    </row>
    <row r="13" spans="1:24">
      <c r="A13" s="197"/>
      <c r="B13" s="1940" t="s">
        <v>1242</v>
      </c>
      <c r="C13" s="1968" t="s">
        <v>1270</v>
      </c>
      <c r="D13" s="1968" t="s">
        <v>1270</v>
      </c>
      <c r="E13" s="1968" t="s">
        <v>1270</v>
      </c>
      <c r="F13" s="1968" t="s">
        <v>1271</v>
      </c>
      <c r="G13" s="1968" t="s">
        <v>1271</v>
      </c>
      <c r="H13" s="1968" t="s">
        <v>1271</v>
      </c>
      <c r="I13" s="1905">
        <v>60</v>
      </c>
      <c r="J13" s="1906">
        <v>60</v>
      </c>
      <c r="K13" s="1968" t="s">
        <v>1270</v>
      </c>
      <c r="L13" s="1968" t="s">
        <v>1270</v>
      </c>
      <c r="M13" s="1968" t="s">
        <v>1270</v>
      </c>
      <c r="N13" s="1968" t="s">
        <v>1270</v>
      </c>
      <c r="O13" s="1968"/>
      <c r="P13" s="1968" t="s">
        <v>1270</v>
      </c>
      <c r="Q13" s="1968" t="s">
        <v>1270</v>
      </c>
      <c r="R13" s="1968" t="s">
        <v>1270</v>
      </c>
      <c r="S13" s="1907">
        <v>60</v>
      </c>
      <c r="T13" s="1964" t="s">
        <v>1270</v>
      </c>
      <c r="U13" s="1964" t="s">
        <v>1271</v>
      </c>
      <c r="V13" s="543">
        <v>40</v>
      </c>
      <c r="W13" s="197"/>
    </row>
    <row r="14" spans="1:24">
      <c r="A14" s="197"/>
      <c r="B14" s="1940" t="s">
        <v>1247</v>
      </c>
      <c r="C14" s="1968" t="s">
        <v>1270</v>
      </c>
      <c r="D14" s="1968" t="s">
        <v>1270</v>
      </c>
      <c r="E14" s="1968" t="s">
        <v>1270</v>
      </c>
      <c r="F14" s="1968" t="s">
        <v>1271</v>
      </c>
      <c r="G14" s="1968" t="s">
        <v>1271</v>
      </c>
      <c r="H14" s="1968" t="s">
        <v>1271</v>
      </c>
      <c r="I14" s="1905">
        <v>60</v>
      </c>
      <c r="J14" s="1906">
        <v>60</v>
      </c>
      <c r="K14" s="1968" t="s">
        <v>1270</v>
      </c>
      <c r="L14" s="1968" t="s">
        <v>1270</v>
      </c>
      <c r="M14" s="1968" t="s">
        <v>1270</v>
      </c>
      <c r="N14" s="1968" t="s">
        <v>1270</v>
      </c>
      <c r="O14" s="1968"/>
      <c r="P14" s="1968" t="s">
        <v>1270</v>
      </c>
      <c r="Q14" s="1968" t="s">
        <v>1270</v>
      </c>
      <c r="R14" s="1968" t="s">
        <v>1270</v>
      </c>
      <c r="S14" s="1907">
        <v>60</v>
      </c>
      <c r="T14" s="1964" t="s">
        <v>1270</v>
      </c>
      <c r="U14" s="1964" t="s">
        <v>1271</v>
      </c>
      <c r="V14" s="543">
        <v>40</v>
      </c>
      <c r="W14" s="197"/>
    </row>
    <row r="15" spans="1:24">
      <c r="A15" s="197"/>
      <c r="B15" s="3683" t="s">
        <v>1043</v>
      </c>
      <c r="C15" s="3684"/>
      <c r="D15" s="3684"/>
      <c r="E15" s="3684"/>
      <c r="F15" s="3684"/>
      <c r="G15" s="3684"/>
      <c r="H15" s="3684"/>
      <c r="I15" s="1950">
        <f>SUM(I12:I14)/3/100</f>
        <v>0.6</v>
      </c>
      <c r="J15" s="1950">
        <f>SUM(J12:J14)/3/100</f>
        <v>0.6</v>
      </c>
      <c r="K15" s="3682"/>
      <c r="L15" s="3682"/>
      <c r="M15" s="3682"/>
      <c r="N15" s="3682"/>
      <c r="O15" s="3682"/>
      <c r="P15" s="3682"/>
      <c r="Q15" s="3682"/>
      <c r="R15" s="3682"/>
      <c r="S15" s="1950">
        <f>SUM(S12:S14)/3/100</f>
        <v>0.6</v>
      </c>
      <c r="T15" s="3682"/>
      <c r="U15" s="3682"/>
      <c r="V15" s="1951">
        <f>SUM(V12:V14)/3/100</f>
        <v>0.4</v>
      </c>
      <c r="W15" s="1876"/>
      <c r="X15" s="186"/>
    </row>
    <row r="16" spans="1:24" ht="14.25" customHeight="1">
      <c r="A16" s="197"/>
      <c r="B16" s="3685" t="s">
        <v>1217</v>
      </c>
      <c r="C16" s="3686"/>
      <c r="D16" s="3686"/>
      <c r="E16" s="3686"/>
      <c r="F16" s="3686"/>
      <c r="G16" s="3686"/>
      <c r="H16" s="3686"/>
      <c r="I16" s="3686"/>
      <c r="J16" s="3686"/>
      <c r="K16" s="3686"/>
      <c r="L16" s="3686"/>
      <c r="M16" s="3686"/>
      <c r="N16" s="3686"/>
      <c r="O16" s="3686"/>
      <c r="P16" s="3686"/>
      <c r="Q16" s="3686"/>
      <c r="R16" s="3686"/>
      <c r="S16" s="3686"/>
      <c r="T16" s="3686"/>
      <c r="U16" s="3686"/>
      <c r="V16" s="3687"/>
      <c r="W16" s="197"/>
    </row>
    <row r="17" spans="1:25">
      <c r="A17" s="197"/>
      <c r="B17" s="1936" t="s">
        <v>1044</v>
      </c>
      <c r="C17" s="3203">
        <v>41867</v>
      </c>
      <c r="D17" s="3679"/>
      <c r="E17" s="3680"/>
      <c r="F17" s="3203"/>
      <c r="G17" s="3679"/>
      <c r="H17" s="3680"/>
      <c r="I17" s="1905">
        <v>60</v>
      </c>
      <c r="J17" s="1906">
        <v>60</v>
      </c>
      <c r="K17" s="1968" t="s">
        <v>1270</v>
      </c>
      <c r="L17" s="1968" t="s">
        <v>1270</v>
      </c>
      <c r="M17" s="1968" t="s">
        <v>1270</v>
      </c>
      <c r="N17" s="1968" t="s">
        <v>1270</v>
      </c>
      <c r="O17" s="1968"/>
      <c r="P17" s="1968" t="s">
        <v>1270</v>
      </c>
      <c r="Q17" s="1968" t="s">
        <v>1270</v>
      </c>
      <c r="R17" s="1968" t="s">
        <v>1270</v>
      </c>
      <c r="S17" s="1907">
        <v>60</v>
      </c>
      <c r="T17" s="1964" t="s">
        <v>1270</v>
      </c>
      <c r="U17" s="1964" t="s">
        <v>1271</v>
      </c>
      <c r="V17" s="543">
        <v>40</v>
      </c>
      <c r="W17" s="197"/>
    </row>
    <row r="18" spans="1:25">
      <c r="A18" s="197"/>
      <c r="B18" s="1936" t="s">
        <v>1046</v>
      </c>
      <c r="C18" s="3203"/>
      <c r="D18" s="3679"/>
      <c r="E18" s="3680"/>
      <c r="F18" s="3203"/>
      <c r="G18" s="3679"/>
      <c r="H18" s="3680"/>
      <c r="I18" s="1905">
        <v>60</v>
      </c>
      <c r="J18" s="1906">
        <v>60</v>
      </c>
      <c r="K18" s="1968" t="s">
        <v>1270</v>
      </c>
      <c r="L18" s="1968" t="s">
        <v>1270</v>
      </c>
      <c r="M18" s="1968" t="s">
        <v>1270</v>
      </c>
      <c r="N18" s="1968" t="s">
        <v>1270</v>
      </c>
      <c r="O18" s="1968"/>
      <c r="P18" s="1968" t="s">
        <v>1270</v>
      </c>
      <c r="Q18" s="1968" t="s">
        <v>1270</v>
      </c>
      <c r="R18" s="1968" t="s">
        <v>1270</v>
      </c>
      <c r="S18" s="1907">
        <v>60</v>
      </c>
      <c r="T18" s="1964" t="s">
        <v>1270</v>
      </c>
      <c r="U18" s="1964" t="s">
        <v>1271</v>
      </c>
      <c r="V18" s="543">
        <v>40</v>
      </c>
      <c r="W18" s="197"/>
    </row>
    <row r="19" spans="1:25">
      <c r="A19" s="197"/>
      <c r="B19" s="1937" t="s">
        <v>1047</v>
      </c>
      <c r="C19" s="3203">
        <v>100</v>
      </c>
      <c r="D19" s="3679"/>
      <c r="E19" s="3680"/>
      <c r="F19" s="3203"/>
      <c r="G19" s="3679"/>
      <c r="H19" s="3680"/>
      <c r="I19" s="1905">
        <v>60</v>
      </c>
      <c r="J19" s="1906">
        <v>60</v>
      </c>
      <c r="K19" s="1968" t="s">
        <v>1270</v>
      </c>
      <c r="L19" s="1968" t="s">
        <v>1270</v>
      </c>
      <c r="M19" s="1968" t="s">
        <v>1270</v>
      </c>
      <c r="N19" s="1968" t="s">
        <v>1270</v>
      </c>
      <c r="O19" s="1968"/>
      <c r="P19" s="1968" t="s">
        <v>1270</v>
      </c>
      <c r="Q19" s="1968" t="s">
        <v>1270</v>
      </c>
      <c r="R19" s="1968" t="s">
        <v>1270</v>
      </c>
      <c r="S19" s="1907">
        <v>60</v>
      </c>
      <c r="T19" s="1964" t="s">
        <v>1270</v>
      </c>
      <c r="U19" s="1964" t="s">
        <v>1271</v>
      </c>
      <c r="V19" s="543">
        <v>40</v>
      </c>
      <c r="W19" s="197"/>
    </row>
    <row r="20" spans="1:25">
      <c r="A20" s="197"/>
      <c r="B20" s="1936" t="s">
        <v>1218</v>
      </c>
      <c r="C20" s="3203"/>
      <c r="D20" s="3679"/>
      <c r="E20" s="3680"/>
      <c r="F20" s="3203"/>
      <c r="G20" s="3679"/>
      <c r="H20" s="3680"/>
      <c r="I20" s="1117">
        <v>0</v>
      </c>
      <c r="J20" s="1122">
        <v>0</v>
      </c>
      <c r="K20" s="1968" t="s">
        <v>1270</v>
      </c>
      <c r="L20" s="1968" t="s">
        <v>1270</v>
      </c>
      <c r="M20" s="1968" t="s">
        <v>1270</v>
      </c>
      <c r="N20" s="1968" t="s">
        <v>1270</v>
      </c>
      <c r="O20" s="1968"/>
      <c r="P20" s="1968" t="s">
        <v>1270</v>
      </c>
      <c r="Q20" s="1968" t="s">
        <v>1270</v>
      </c>
      <c r="R20" s="1968" t="s">
        <v>1270</v>
      </c>
      <c r="S20" s="1907">
        <v>60</v>
      </c>
      <c r="T20" s="1964" t="s">
        <v>1270</v>
      </c>
      <c r="U20" s="1964" t="s">
        <v>1271</v>
      </c>
      <c r="V20" s="543">
        <v>40</v>
      </c>
      <c r="W20" s="197"/>
      <c r="X20" s="186"/>
    </row>
    <row r="21" spans="1:25" ht="19.5" customHeight="1">
      <c r="A21" s="197"/>
      <c r="B21" s="1936" t="s">
        <v>1219</v>
      </c>
      <c r="C21" s="3203">
        <v>100</v>
      </c>
      <c r="D21" s="3679"/>
      <c r="E21" s="3680"/>
      <c r="F21" s="3203"/>
      <c r="G21" s="3679"/>
      <c r="H21" s="3680"/>
      <c r="I21" s="1905">
        <v>60</v>
      </c>
      <c r="J21" s="1906">
        <v>60</v>
      </c>
      <c r="K21" s="1968" t="s">
        <v>1270</v>
      </c>
      <c r="L21" s="1968" t="s">
        <v>1270</v>
      </c>
      <c r="M21" s="1968" t="s">
        <v>1270</v>
      </c>
      <c r="N21" s="1968" t="s">
        <v>1270</v>
      </c>
      <c r="O21" s="1968"/>
      <c r="P21" s="1968" t="s">
        <v>1270</v>
      </c>
      <c r="Q21" s="1968" t="s">
        <v>1270</v>
      </c>
      <c r="R21" s="1968" t="s">
        <v>1270</v>
      </c>
      <c r="S21" s="1907">
        <v>60</v>
      </c>
      <c r="T21" s="1964" t="s">
        <v>1270</v>
      </c>
      <c r="U21" s="1964" t="s">
        <v>1271</v>
      </c>
      <c r="V21" s="543">
        <v>40</v>
      </c>
      <c r="W21" s="898"/>
      <c r="X21" s="186"/>
    </row>
    <row r="22" spans="1:25" ht="25.5">
      <c r="A22" s="197"/>
      <c r="B22" s="1938" t="s">
        <v>1220</v>
      </c>
      <c r="C22" s="3203">
        <v>0</v>
      </c>
      <c r="D22" s="3679"/>
      <c r="E22" s="3680"/>
      <c r="F22" s="3203"/>
      <c r="G22" s="3679"/>
      <c r="H22" s="3680"/>
      <c r="I22" s="1905">
        <v>60</v>
      </c>
      <c r="J22" s="1906">
        <v>60</v>
      </c>
      <c r="K22" s="1968" t="s">
        <v>1270</v>
      </c>
      <c r="L22" s="1968" t="s">
        <v>1270</v>
      </c>
      <c r="M22" s="1968" t="s">
        <v>1270</v>
      </c>
      <c r="N22" s="1968" t="s">
        <v>1270</v>
      </c>
      <c r="O22" s="1968"/>
      <c r="P22" s="1968" t="s">
        <v>1270</v>
      </c>
      <c r="Q22" s="1968" t="s">
        <v>1270</v>
      </c>
      <c r="R22" s="1968" t="s">
        <v>1270</v>
      </c>
      <c r="S22" s="1907">
        <v>60</v>
      </c>
      <c r="T22" s="1964" t="s">
        <v>1270</v>
      </c>
      <c r="U22" s="1964" t="s">
        <v>1271</v>
      </c>
      <c r="V22" s="543">
        <v>40</v>
      </c>
      <c r="W22" s="331"/>
      <c r="X22" s="984"/>
      <c r="Y22" s="197"/>
    </row>
    <row r="23" spans="1:25">
      <c r="A23" s="197"/>
      <c r="B23" s="1939" t="s">
        <v>1221</v>
      </c>
      <c r="C23" s="3203">
        <v>0</v>
      </c>
      <c r="D23" s="3679"/>
      <c r="E23" s="3680"/>
      <c r="F23" s="3203"/>
      <c r="G23" s="3679"/>
      <c r="H23" s="3680"/>
      <c r="I23" s="1905">
        <v>60</v>
      </c>
      <c r="J23" s="1906">
        <v>60</v>
      </c>
      <c r="K23" s="1968" t="s">
        <v>1270</v>
      </c>
      <c r="L23" s="1968" t="s">
        <v>1270</v>
      </c>
      <c r="M23" s="1968" t="s">
        <v>1270</v>
      </c>
      <c r="N23" s="1968" t="s">
        <v>1270</v>
      </c>
      <c r="O23" s="1968"/>
      <c r="P23" s="1968" t="s">
        <v>1270</v>
      </c>
      <c r="Q23" s="1968" t="s">
        <v>1270</v>
      </c>
      <c r="R23" s="1968" t="s">
        <v>1270</v>
      </c>
      <c r="S23" s="1907">
        <v>60</v>
      </c>
      <c r="T23" s="1964" t="s">
        <v>1270</v>
      </c>
      <c r="U23" s="1964" t="s">
        <v>1271</v>
      </c>
      <c r="V23" s="543">
        <v>40</v>
      </c>
      <c r="W23" s="331"/>
      <c r="X23" s="984"/>
      <c r="Y23" s="197"/>
    </row>
    <row r="24" spans="1:25">
      <c r="A24" s="197"/>
      <c r="B24" s="3683" t="s">
        <v>1045</v>
      </c>
      <c r="C24" s="3684"/>
      <c r="D24" s="3684"/>
      <c r="E24" s="3684"/>
      <c r="F24" s="3684"/>
      <c r="G24" s="3684"/>
      <c r="H24" s="3684"/>
      <c r="I24" s="1950">
        <f>SUM(I17:I23)/7/100</f>
        <v>0.51428571428571435</v>
      </c>
      <c r="J24" s="1950">
        <f>SUM(J17:J23)/7/100</f>
        <v>0.51428571428571435</v>
      </c>
      <c r="K24" s="3682"/>
      <c r="L24" s="3682"/>
      <c r="M24" s="3682"/>
      <c r="N24" s="3682"/>
      <c r="O24" s="3682"/>
      <c r="P24" s="3682"/>
      <c r="Q24" s="3682"/>
      <c r="R24" s="3682"/>
      <c r="S24" s="1950">
        <f>SUM(S17:S23)/7/100</f>
        <v>0.6</v>
      </c>
      <c r="T24" s="3682"/>
      <c r="U24" s="3682"/>
      <c r="V24" s="1951">
        <f>SUM(V17:V23)/7/100</f>
        <v>0.4</v>
      </c>
      <c r="W24" s="898"/>
      <c r="X24" s="186"/>
    </row>
    <row r="25" spans="1:25">
      <c r="A25" s="197"/>
      <c r="B25" s="3685" t="s">
        <v>1222</v>
      </c>
      <c r="C25" s="3686"/>
      <c r="D25" s="3686"/>
      <c r="E25" s="3686"/>
      <c r="F25" s="3686"/>
      <c r="G25" s="3686"/>
      <c r="H25" s="3686"/>
      <c r="I25" s="3686"/>
      <c r="J25" s="3686"/>
      <c r="K25" s="3686"/>
      <c r="L25" s="3686"/>
      <c r="M25" s="3686"/>
      <c r="N25" s="3686"/>
      <c r="O25" s="3686"/>
      <c r="P25" s="3686"/>
      <c r="Q25" s="3686"/>
      <c r="R25" s="3686"/>
      <c r="S25" s="3686"/>
      <c r="T25" s="3686"/>
      <c r="U25" s="3686"/>
      <c r="V25" s="3687"/>
      <c r="W25" s="197"/>
    </row>
    <row r="26" spans="1:25" ht="15" customHeight="1">
      <c r="A26" s="197"/>
      <c r="B26" s="1936" t="s">
        <v>1223</v>
      </c>
      <c r="C26" s="3203">
        <v>10216</v>
      </c>
      <c r="D26" s="3679"/>
      <c r="E26" s="3680"/>
      <c r="F26" s="3203"/>
      <c r="G26" s="3679"/>
      <c r="H26" s="3680"/>
      <c r="I26" s="1905">
        <v>60</v>
      </c>
      <c r="J26" s="1906">
        <v>60</v>
      </c>
      <c r="K26" s="1968" t="s">
        <v>1270</v>
      </c>
      <c r="L26" s="1968" t="s">
        <v>1270</v>
      </c>
      <c r="M26" s="1968" t="s">
        <v>1270</v>
      </c>
      <c r="N26" s="1968" t="s">
        <v>1270</v>
      </c>
      <c r="O26" s="1968"/>
      <c r="P26" s="1968" t="s">
        <v>1270</v>
      </c>
      <c r="Q26" s="1968" t="s">
        <v>1270</v>
      </c>
      <c r="R26" s="1968" t="s">
        <v>1270</v>
      </c>
      <c r="S26" s="1907">
        <v>60</v>
      </c>
      <c r="T26" s="1964" t="s">
        <v>1270</v>
      </c>
      <c r="U26" s="1964" t="s">
        <v>1271</v>
      </c>
      <c r="V26" s="543">
        <v>40</v>
      </c>
      <c r="W26" s="197"/>
    </row>
    <row r="27" spans="1:25" ht="15" customHeight="1">
      <c r="A27" s="197"/>
      <c r="B27" s="1936" t="s">
        <v>1224</v>
      </c>
      <c r="C27" s="3203"/>
      <c r="D27" s="3679"/>
      <c r="E27" s="3680"/>
      <c r="F27" s="3203"/>
      <c r="G27" s="3679"/>
      <c r="H27" s="3680"/>
      <c r="I27" s="1905">
        <v>0</v>
      </c>
      <c r="J27" s="1906">
        <v>0</v>
      </c>
      <c r="K27" s="1968" t="s">
        <v>1270</v>
      </c>
      <c r="L27" s="1968" t="s">
        <v>1270</v>
      </c>
      <c r="M27" s="1968" t="s">
        <v>1270</v>
      </c>
      <c r="N27" s="1968" t="s">
        <v>1270</v>
      </c>
      <c r="O27" s="1968"/>
      <c r="P27" s="1968" t="s">
        <v>1270</v>
      </c>
      <c r="Q27" s="1968" t="s">
        <v>1270</v>
      </c>
      <c r="R27" s="1968" t="s">
        <v>1270</v>
      </c>
      <c r="S27" s="1907">
        <v>60</v>
      </c>
      <c r="T27" s="1964" t="s">
        <v>1270</v>
      </c>
      <c r="U27" s="1964" t="s">
        <v>1271</v>
      </c>
      <c r="V27" s="543">
        <v>40</v>
      </c>
      <c r="W27" s="197"/>
    </row>
    <row r="28" spans="1:25" ht="15" customHeight="1">
      <c r="A28" s="197"/>
      <c r="B28" s="1937" t="s">
        <v>1225</v>
      </c>
      <c r="C28" s="3203">
        <v>100</v>
      </c>
      <c r="D28" s="3679"/>
      <c r="E28" s="3680"/>
      <c r="F28" s="3203"/>
      <c r="G28" s="3679"/>
      <c r="H28" s="3680"/>
      <c r="I28" s="1905">
        <v>60</v>
      </c>
      <c r="J28" s="1906">
        <v>60</v>
      </c>
      <c r="K28" s="1968" t="s">
        <v>1270</v>
      </c>
      <c r="L28" s="1968" t="s">
        <v>1270</v>
      </c>
      <c r="M28" s="1968" t="s">
        <v>1270</v>
      </c>
      <c r="N28" s="1968" t="s">
        <v>1270</v>
      </c>
      <c r="O28" s="1968"/>
      <c r="P28" s="1968" t="s">
        <v>1270</v>
      </c>
      <c r="Q28" s="1968" t="s">
        <v>1270</v>
      </c>
      <c r="R28" s="1968" t="s">
        <v>1270</v>
      </c>
      <c r="S28" s="1907">
        <v>60</v>
      </c>
      <c r="T28" s="1964" t="s">
        <v>1270</v>
      </c>
      <c r="U28" s="1964" t="s">
        <v>1271</v>
      </c>
      <c r="V28" s="543">
        <v>40</v>
      </c>
      <c r="W28" s="197"/>
    </row>
    <row r="29" spans="1:25" ht="15" customHeight="1">
      <c r="A29" s="197"/>
      <c r="B29" s="1936" t="s">
        <v>1226</v>
      </c>
      <c r="C29" s="3203"/>
      <c r="D29" s="3679"/>
      <c r="E29" s="3680"/>
      <c r="F29" s="3203"/>
      <c r="G29" s="3679"/>
      <c r="H29" s="3680"/>
      <c r="I29" s="1905">
        <v>0</v>
      </c>
      <c r="J29" s="1906">
        <v>0</v>
      </c>
      <c r="K29" s="1968" t="s">
        <v>1270</v>
      </c>
      <c r="L29" s="1968" t="s">
        <v>1270</v>
      </c>
      <c r="M29" s="1968" t="s">
        <v>1270</v>
      </c>
      <c r="N29" s="1968" t="s">
        <v>1270</v>
      </c>
      <c r="O29" s="1968"/>
      <c r="P29" s="1968" t="s">
        <v>1270</v>
      </c>
      <c r="Q29" s="1968" t="s">
        <v>1270</v>
      </c>
      <c r="R29" s="1968" t="s">
        <v>1270</v>
      </c>
      <c r="S29" s="1907">
        <v>60</v>
      </c>
      <c r="T29" s="1964" t="s">
        <v>1270</v>
      </c>
      <c r="U29" s="1964" t="s">
        <v>1271</v>
      </c>
      <c r="V29" s="543">
        <v>40</v>
      </c>
      <c r="W29" s="197"/>
    </row>
    <row r="30" spans="1:25">
      <c r="A30" s="197"/>
      <c r="B30" s="1936" t="s">
        <v>1227</v>
      </c>
      <c r="C30" s="3203">
        <v>100</v>
      </c>
      <c r="D30" s="3679"/>
      <c r="E30" s="3680"/>
      <c r="F30" s="3203"/>
      <c r="G30" s="3679"/>
      <c r="H30" s="3680"/>
      <c r="I30" s="1905">
        <v>60</v>
      </c>
      <c r="J30" s="1906">
        <v>60</v>
      </c>
      <c r="K30" s="1968" t="s">
        <v>1270</v>
      </c>
      <c r="L30" s="1968" t="s">
        <v>1270</v>
      </c>
      <c r="M30" s="1968" t="s">
        <v>1270</v>
      </c>
      <c r="N30" s="1968" t="s">
        <v>1270</v>
      </c>
      <c r="O30" s="1968"/>
      <c r="P30" s="1968" t="s">
        <v>1270</v>
      </c>
      <c r="Q30" s="1968" t="s">
        <v>1270</v>
      </c>
      <c r="R30" s="1968" t="s">
        <v>1270</v>
      </c>
      <c r="S30" s="1907">
        <v>60</v>
      </c>
      <c r="T30" s="1964" t="s">
        <v>1270</v>
      </c>
      <c r="U30" s="1964" t="s">
        <v>1271</v>
      </c>
      <c r="V30" s="543">
        <v>40</v>
      </c>
      <c r="W30" s="197"/>
    </row>
    <row r="31" spans="1:25" ht="25.5">
      <c r="A31" s="197"/>
      <c r="B31" s="1941" t="s">
        <v>1228</v>
      </c>
      <c r="C31" s="3203">
        <v>0</v>
      </c>
      <c r="D31" s="3679"/>
      <c r="E31" s="3680"/>
      <c r="F31" s="3203"/>
      <c r="G31" s="3679"/>
      <c r="H31" s="3680"/>
      <c r="I31" s="1905">
        <v>60</v>
      </c>
      <c r="J31" s="1906">
        <v>60</v>
      </c>
      <c r="K31" s="1968" t="s">
        <v>1270</v>
      </c>
      <c r="L31" s="1968" t="s">
        <v>1270</v>
      </c>
      <c r="M31" s="1968" t="s">
        <v>1270</v>
      </c>
      <c r="N31" s="1968" t="s">
        <v>1270</v>
      </c>
      <c r="O31" s="1968"/>
      <c r="P31" s="1968" t="s">
        <v>1270</v>
      </c>
      <c r="Q31" s="1968" t="s">
        <v>1270</v>
      </c>
      <c r="R31" s="1968" t="s">
        <v>1270</v>
      </c>
      <c r="S31" s="1907">
        <v>60</v>
      </c>
      <c r="T31" s="1964" t="s">
        <v>1270</v>
      </c>
      <c r="U31" s="1964" t="s">
        <v>1271</v>
      </c>
      <c r="V31" s="543">
        <v>40</v>
      </c>
      <c r="W31" s="331"/>
      <c r="X31" s="984"/>
      <c r="Y31" s="197"/>
    </row>
    <row r="32" spans="1:25">
      <c r="A32" s="197"/>
      <c r="B32" s="1939" t="s">
        <v>1229</v>
      </c>
      <c r="C32" s="3203"/>
      <c r="D32" s="3679"/>
      <c r="E32" s="3680"/>
      <c r="F32" s="3203"/>
      <c r="G32" s="3679"/>
      <c r="H32" s="3680"/>
      <c r="I32" s="1905">
        <v>0</v>
      </c>
      <c r="J32" s="1906">
        <v>0</v>
      </c>
      <c r="K32" s="1968" t="s">
        <v>1270</v>
      </c>
      <c r="L32" s="1968" t="s">
        <v>1270</v>
      </c>
      <c r="M32" s="1968" t="s">
        <v>1270</v>
      </c>
      <c r="N32" s="1968" t="s">
        <v>1270</v>
      </c>
      <c r="O32" s="1968"/>
      <c r="P32" s="1968" t="s">
        <v>1270</v>
      </c>
      <c r="Q32" s="1968" t="s">
        <v>1270</v>
      </c>
      <c r="R32" s="1968" t="s">
        <v>1270</v>
      </c>
      <c r="S32" s="1907">
        <v>60</v>
      </c>
      <c r="T32" s="1964" t="s">
        <v>1270</v>
      </c>
      <c r="U32" s="1964" t="s">
        <v>1271</v>
      </c>
      <c r="V32" s="543">
        <v>40</v>
      </c>
      <c r="W32" s="331"/>
      <c r="X32" s="331"/>
      <c r="Y32" s="197"/>
    </row>
    <row r="33" spans="1:24">
      <c r="A33" s="197"/>
      <c r="B33" s="3683" t="s">
        <v>1230</v>
      </c>
      <c r="C33" s="3684"/>
      <c r="D33" s="3684"/>
      <c r="E33" s="3684"/>
      <c r="F33" s="3684"/>
      <c r="G33" s="3684"/>
      <c r="H33" s="3684"/>
      <c r="I33" s="1950">
        <f>SUM(I26:I32)/7/100</f>
        <v>0.34285714285714286</v>
      </c>
      <c r="J33" s="1950">
        <f>SUM(J26:J32)/7/100</f>
        <v>0.34285714285714286</v>
      </c>
      <c r="K33" s="3682"/>
      <c r="L33" s="3682"/>
      <c r="M33" s="3682"/>
      <c r="N33" s="3682"/>
      <c r="O33" s="3682"/>
      <c r="P33" s="3682"/>
      <c r="Q33" s="3682"/>
      <c r="R33" s="3682"/>
      <c r="S33" s="1950">
        <f>SUM(S26:S32)/7/100</f>
        <v>0.6</v>
      </c>
      <c r="T33" s="3682"/>
      <c r="U33" s="3682"/>
      <c r="V33" s="1951">
        <f>SUM(V26:V32)/7/100</f>
        <v>0.4</v>
      </c>
      <c r="W33" s="197"/>
      <c r="X33" s="186"/>
    </row>
    <row r="34" spans="1:24">
      <c r="A34" s="197"/>
      <c r="B34" s="3685" t="s">
        <v>1231</v>
      </c>
      <c r="C34" s="3686"/>
      <c r="D34" s="3686"/>
      <c r="E34" s="3686"/>
      <c r="F34" s="3686"/>
      <c r="G34" s="3686"/>
      <c r="H34" s="3686"/>
      <c r="I34" s="3686"/>
      <c r="J34" s="3686"/>
      <c r="K34" s="3686"/>
      <c r="L34" s="3686"/>
      <c r="M34" s="3686"/>
      <c r="N34" s="3686"/>
      <c r="O34" s="3686"/>
      <c r="P34" s="3686"/>
      <c r="Q34" s="3686"/>
      <c r="R34" s="3686"/>
      <c r="S34" s="3686"/>
      <c r="T34" s="3686"/>
      <c r="U34" s="3686"/>
      <c r="V34" s="3687"/>
      <c r="W34" s="197"/>
    </row>
    <row r="35" spans="1:24" ht="15" customHeight="1">
      <c r="A35" s="197"/>
      <c r="B35" s="1936" t="s">
        <v>1232</v>
      </c>
      <c r="C35" s="3203"/>
      <c r="D35" s="3679"/>
      <c r="E35" s="3680"/>
      <c r="F35" s="3203"/>
      <c r="G35" s="3679"/>
      <c r="H35" s="3680"/>
      <c r="I35" s="1905">
        <v>0</v>
      </c>
      <c r="J35" s="1906">
        <v>0</v>
      </c>
      <c r="K35" s="1968" t="s">
        <v>1270</v>
      </c>
      <c r="L35" s="1968" t="s">
        <v>1270</v>
      </c>
      <c r="M35" s="1968" t="s">
        <v>1270</v>
      </c>
      <c r="N35" s="1968" t="s">
        <v>1270</v>
      </c>
      <c r="O35" s="1968"/>
      <c r="P35" s="1968" t="s">
        <v>1270</v>
      </c>
      <c r="Q35" s="1968" t="s">
        <v>1270</v>
      </c>
      <c r="R35" s="1968" t="s">
        <v>1270</v>
      </c>
      <c r="S35" s="1907">
        <v>60</v>
      </c>
      <c r="T35" s="1964" t="s">
        <v>1270</v>
      </c>
      <c r="U35" s="1964" t="s">
        <v>1271</v>
      </c>
      <c r="V35" s="543">
        <v>40</v>
      </c>
      <c r="W35" s="898"/>
    </row>
    <row r="36" spans="1:24">
      <c r="A36" s="197"/>
      <c r="B36" s="1942" t="s">
        <v>1233</v>
      </c>
      <c r="C36" s="3203"/>
      <c r="D36" s="3679"/>
      <c r="E36" s="3680"/>
      <c r="F36" s="3203"/>
      <c r="G36" s="3679"/>
      <c r="H36" s="3680"/>
      <c r="I36" s="1905">
        <v>0</v>
      </c>
      <c r="J36" s="1906">
        <v>0</v>
      </c>
      <c r="K36" s="1968" t="s">
        <v>1270</v>
      </c>
      <c r="L36" s="1968" t="s">
        <v>1270</v>
      </c>
      <c r="M36" s="1968" t="s">
        <v>1270</v>
      </c>
      <c r="N36" s="1968" t="s">
        <v>1270</v>
      </c>
      <c r="O36" s="1968"/>
      <c r="P36" s="1968" t="s">
        <v>1270</v>
      </c>
      <c r="Q36" s="1968" t="s">
        <v>1270</v>
      </c>
      <c r="R36" s="1968" t="s">
        <v>1270</v>
      </c>
      <c r="S36" s="1907">
        <v>60</v>
      </c>
      <c r="T36" s="1964" t="s">
        <v>1270</v>
      </c>
      <c r="U36" s="1964" t="s">
        <v>1271</v>
      </c>
      <c r="V36" s="543">
        <v>40</v>
      </c>
      <c r="W36" s="898"/>
    </row>
    <row r="37" spans="1:24" ht="25.5">
      <c r="A37" s="197"/>
      <c r="B37" s="1936" t="s">
        <v>1234</v>
      </c>
      <c r="C37" s="3203"/>
      <c r="D37" s="3679"/>
      <c r="E37" s="3680"/>
      <c r="F37" s="3203"/>
      <c r="G37" s="3679"/>
      <c r="H37" s="3680"/>
      <c r="I37" s="1905">
        <v>0</v>
      </c>
      <c r="J37" s="1906">
        <v>0</v>
      </c>
      <c r="K37" s="1968" t="s">
        <v>1270</v>
      </c>
      <c r="L37" s="1968" t="s">
        <v>1270</v>
      </c>
      <c r="M37" s="1968" t="s">
        <v>1270</v>
      </c>
      <c r="N37" s="1968" t="s">
        <v>1270</v>
      </c>
      <c r="O37" s="1968"/>
      <c r="P37" s="1968" t="s">
        <v>1270</v>
      </c>
      <c r="Q37" s="1968" t="s">
        <v>1270</v>
      </c>
      <c r="R37" s="1968" t="s">
        <v>1270</v>
      </c>
      <c r="S37" s="1907">
        <v>60</v>
      </c>
      <c r="T37" s="1964" t="s">
        <v>1270</v>
      </c>
      <c r="U37" s="1964" t="s">
        <v>1271</v>
      </c>
      <c r="V37" s="543">
        <v>40</v>
      </c>
      <c r="W37" s="898"/>
    </row>
    <row r="38" spans="1:24">
      <c r="A38" s="197"/>
      <c r="B38" s="1936" t="s">
        <v>1235</v>
      </c>
      <c r="C38" s="3203">
        <v>100</v>
      </c>
      <c r="D38" s="3679"/>
      <c r="E38" s="3680"/>
      <c r="F38" s="3203"/>
      <c r="G38" s="3679"/>
      <c r="H38" s="3680"/>
      <c r="I38" s="1905">
        <v>60</v>
      </c>
      <c r="J38" s="1906">
        <v>60</v>
      </c>
      <c r="K38" s="1968" t="s">
        <v>1270</v>
      </c>
      <c r="L38" s="1968" t="s">
        <v>1270</v>
      </c>
      <c r="M38" s="1968" t="s">
        <v>1270</v>
      </c>
      <c r="N38" s="1968" t="s">
        <v>1270</v>
      </c>
      <c r="O38" s="1968"/>
      <c r="P38" s="1968" t="s">
        <v>1270</v>
      </c>
      <c r="Q38" s="1968" t="s">
        <v>1270</v>
      </c>
      <c r="R38" s="1968" t="s">
        <v>1270</v>
      </c>
      <c r="S38" s="1907">
        <v>60</v>
      </c>
      <c r="T38" s="1964" t="s">
        <v>1270</v>
      </c>
      <c r="U38" s="1964" t="s">
        <v>1271</v>
      </c>
      <c r="V38" s="543">
        <v>40</v>
      </c>
      <c r="W38" s="898"/>
    </row>
    <row r="39" spans="1:24" ht="13.5" customHeight="1">
      <c r="A39" s="197"/>
      <c r="B39" s="1936" t="s">
        <v>1236</v>
      </c>
      <c r="C39" s="3203">
        <v>100</v>
      </c>
      <c r="D39" s="3679"/>
      <c r="E39" s="3680"/>
      <c r="F39" s="3203"/>
      <c r="G39" s="3679"/>
      <c r="H39" s="3680"/>
      <c r="I39" s="1905">
        <v>60</v>
      </c>
      <c r="J39" s="1906">
        <v>60</v>
      </c>
      <c r="K39" s="1968" t="s">
        <v>1270</v>
      </c>
      <c r="L39" s="1968" t="s">
        <v>1270</v>
      </c>
      <c r="M39" s="1968" t="s">
        <v>1270</v>
      </c>
      <c r="N39" s="1968" t="s">
        <v>1270</v>
      </c>
      <c r="O39" s="1968"/>
      <c r="P39" s="1968" t="s">
        <v>1270</v>
      </c>
      <c r="Q39" s="1968" t="s">
        <v>1270</v>
      </c>
      <c r="R39" s="1968" t="s">
        <v>1270</v>
      </c>
      <c r="S39" s="1907">
        <v>60</v>
      </c>
      <c r="T39" s="1964" t="s">
        <v>1270</v>
      </c>
      <c r="U39" s="1964" t="s">
        <v>1271</v>
      </c>
      <c r="V39" s="543">
        <v>40</v>
      </c>
      <c r="W39" s="898"/>
    </row>
    <row r="40" spans="1:24" ht="15" customHeight="1" thickBot="1">
      <c r="A40" s="197"/>
      <c r="B40" s="3689" t="s">
        <v>1237</v>
      </c>
      <c r="C40" s="3690"/>
      <c r="D40" s="3690"/>
      <c r="E40" s="3690"/>
      <c r="F40" s="3690"/>
      <c r="G40" s="3690"/>
      <c r="H40" s="3690"/>
      <c r="I40" s="1952">
        <f>SUM(I35:I39)/5/100</f>
        <v>0.24</v>
      </c>
      <c r="J40" s="1952">
        <f>SUM(J35:J39)/5/100</f>
        <v>0.24</v>
      </c>
      <c r="K40" s="3681"/>
      <c r="L40" s="3681"/>
      <c r="M40" s="3681"/>
      <c r="N40" s="3681"/>
      <c r="O40" s="3681"/>
      <c r="P40" s="3681"/>
      <c r="Q40" s="3681"/>
      <c r="R40" s="3681"/>
      <c r="S40" s="1952">
        <f>SUM(S35:S39)/5/100</f>
        <v>0.6</v>
      </c>
      <c r="T40" s="3681"/>
      <c r="U40" s="3681"/>
      <c r="V40" s="1953">
        <f>SUM(V35:V39)/5/100</f>
        <v>0.4</v>
      </c>
      <c r="W40" s="898"/>
    </row>
    <row r="41" spans="1:24" ht="27" customHeight="1">
      <c r="A41" s="197"/>
      <c r="B41" s="197" t="s">
        <v>1</v>
      </c>
      <c r="C41" s="197"/>
      <c r="D41" s="197"/>
      <c r="E41" s="197"/>
      <c r="F41" s="197"/>
      <c r="G41" s="197"/>
      <c r="H41" s="197"/>
      <c r="I41" s="197"/>
      <c r="J41" s="3688" t="s">
        <v>1249</v>
      </c>
      <c r="K41" s="3688"/>
      <c r="L41" s="3688"/>
      <c r="M41" s="3688"/>
      <c r="N41" s="3688"/>
      <c r="O41" s="3688"/>
      <c r="P41" s="3688"/>
      <c r="Q41" s="3688"/>
      <c r="R41" s="3688"/>
      <c r="S41" s="3688"/>
      <c r="T41" s="3688"/>
      <c r="U41" s="3688"/>
      <c r="V41" s="626">
        <v>37</v>
      </c>
      <c r="W41" s="197"/>
    </row>
  </sheetData>
  <mergeCells count="85">
    <mergeCell ref="F38:H38"/>
    <mergeCell ref="C39:E39"/>
    <mergeCell ref="F39:H39"/>
    <mergeCell ref="G8:G10"/>
    <mergeCell ref="H8:H10"/>
    <mergeCell ref="C8:C10"/>
    <mergeCell ref="D8:D10"/>
    <mergeCell ref="E8:E10"/>
    <mergeCell ref="F8:F10"/>
    <mergeCell ref="C36:E36"/>
    <mergeCell ref="F36:H36"/>
    <mergeCell ref="B34:V34"/>
    <mergeCell ref="C37:E37"/>
    <mergeCell ref="F37:H37"/>
    <mergeCell ref="F31:H31"/>
    <mergeCell ref="V5:V9"/>
    <mergeCell ref="F5:H7"/>
    <mergeCell ref="I5:I9"/>
    <mergeCell ref="P6:P8"/>
    <mergeCell ref="Q6:Q8"/>
    <mergeCell ref="L6:O8"/>
    <mergeCell ref="T5:T9"/>
    <mergeCell ref="C32:E32"/>
    <mergeCell ref="F32:H32"/>
    <mergeCell ref="C35:E35"/>
    <mergeCell ref="F35:H35"/>
    <mergeCell ref="K10:R10"/>
    <mergeCell ref="B33:H33"/>
    <mergeCell ref="K33:R33"/>
    <mergeCell ref="T33:U33"/>
    <mergeCell ref="B11:V11"/>
    <mergeCell ref="B15:H15"/>
    <mergeCell ref="B25:V25"/>
    <mergeCell ref="T10:U10"/>
    <mergeCell ref="T15:U15"/>
    <mergeCell ref="C17:E17"/>
    <mergeCell ref="F17:H17"/>
    <mergeCell ref="K40:R40"/>
    <mergeCell ref="B2:V2"/>
    <mergeCell ref="C3:J3"/>
    <mergeCell ref="K3:V3"/>
    <mergeCell ref="K4:S4"/>
    <mergeCell ref="T4:V4"/>
    <mergeCell ref="C4:J4"/>
    <mergeCell ref="B4:B8"/>
    <mergeCell ref="U5:U9"/>
    <mergeCell ref="L5:O5"/>
    <mergeCell ref="P5:R5"/>
    <mergeCell ref="C5:E7"/>
    <mergeCell ref="K5:K9"/>
    <mergeCell ref="J5:J9"/>
    <mergeCell ref="R6:R8"/>
    <mergeCell ref="S5:S9"/>
    <mergeCell ref="C22:E22"/>
    <mergeCell ref="C18:E18"/>
    <mergeCell ref="F18:H18"/>
    <mergeCell ref="J41:U41"/>
    <mergeCell ref="C26:E26"/>
    <mergeCell ref="F26:H26"/>
    <mergeCell ref="C27:E27"/>
    <mergeCell ref="F27:H27"/>
    <mergeCell ref="C28:E28"/>
    <mergeCell ref="F28:H28"/>
    <mergeCell ref="C29:E29"/>
    <mergeCell ref="F29:H29"/>
    <mergeCell ref="C30:E30"/>
    <mergeCell ref="F30:H30"/>
    <mergeCell ref="C31:E31"/>
    <mergeCell ref="B40:H40"/>
    <mergeCell ref="C23:E23"/>
    <mergeCell ref="T40:U40"/>
    <mergeCell ref="C38:E38"/>
    <mergeCell ref="K15:R15"/>
    <mergeCell ref="B24:H24"/>
    <mergeCell ref="K24:R24"/>
    <mergeCell ref="T24:U24"/>
    <mergeCell ref="F19:H19"/>
    <mergeCell ref="F20:H20"/>
    <mergeCell ref="F21:H21"/>
    <mergeCell ref="F22:H22"/>
    <mergeCell ref="F23:H23"/>
    <mergeCell ref="B16:V16"/>
    <mergeCell ref="C19:E19"/>
    <mergeCell ref="C20:E20"/>
    <mergeCell ref="C21:E21"/>
  </mergeCells>
  <pageMargins left="0.19685039370078741" right="0.11811023622047245" top="0.27" bottom="0.15748031496062992" header="0.15748031496062992" footer="0.19685039370078741"/>
  <pageSetup paperSize="9" scale="7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W44"/>
  <sheetViews>
    <sheetView view="pageBreakPreview" zoomScale="80" zoomScaleSheetLayoutView="80" workbookViewId="0">
      <selection activeCell="B13" sqref="B13:V42"/>
    </sheetView>
  </sheetViews>
  <sheetFormatPr defaultColWidth="8.85546875" defaultRowHeight="14.25"/>
  <cols>
    <col min="1" max="1" width="1.28515625" style="277" customWidth="1"/>
    <col min="2" max="2" width="84.5703125" style="277" customWidth="1"/>
    <col min="3" max="8" width="7" style="277" customWidth="1"/>
    <col min="9" max="10" width="5.7109375" style="277" bestFit="1" customWidth="1"/>
    <col min="11" max="16" width="3.7109375" style="277" customWidth="1"/>
    <col min="17" max="18" width="4.7109375" style="277" customWidth="1"/>
    <col min="19" max="19" width="5.140625" style="277" bestFit="1" customWidth="1"/>
    <col min="20" max="21" width="3.7109375" style="277" customWidth="1"/>
    <col min="22" max="22" width="5.28515625" style="277" customWidth="1"/>
    <col min="23" max="23" width="1.28515625" style="277" customWidth="1"/>
    <col min="24" max="16384" width="8.85546875" style="277"/>
  </cols>
  <sheetData>
    <row r="1" spans="1:23" ht="15.75" thickBot="1">
      <c r="A1" s="197"/>
      <c r="B1" s="275" t="str">
        <f>Page3!A4</f>
        <v>MOHOKARE LOCAL MUNICIPALITY</v>
      </c>
      <c r="C1" s="197"/>
      <c r="D1" s="197"/>
      <c r="E1" s="197"/>
      <c r="F1" s="197"/>
      <c r="G1" s="197"/>
      <c r="H1" s="197"/>
      <c r="I1" s="197"/>
      <c r="J1" s="197"/>
      <c r="K1" s="197"/>
      <c r="L1" s="197"/>
      <c r="M1" s="197"/>
      <c r="N1" s="197"/>
      <c r="O1" s="197"/>
      <c r="P1" s="197"/>
      <c r="Q1" s="197"/>
      <c r="R1" s="275" t="str">
        <f>Page3!F4</f>
        <v>WSDP 2012</v>
      </c>
      <c r="S1" s="197"/>
      <c r="T1" s="197"/>
      <c r="U1" s="197"/>
      <c r="V1" s="197"/>
      <c r="W1" s="197"/>
    </row>
    <row r="2" spans="1:23" ht="15">
      <c r="A2" s="197"/>
      <c r="B2" s="3698" t="s">
        <v>347</v>
      </c>
      <c r="C2" s="3699"/>
      <c r="D2" s="3699"/>
      <c r="E2" s="3699"/>
      <c r="F2" s="3699"/>
      <c r="G2" s="3699"/>
      <c r="H2" s="3699"/>
      <c r="I2" s="3699"/>
      <c r="J2" s="3699"/>
      <c r="K2" s="3699"/>
      <c r="L2" s="3699"/>
      <c r="M2" s="3699"/>
      <c r="N2" s="3699"/>
      <c r="O2" s="3699"/>
      <c r="P2" s="3699"/>
      <c r="Q2" s="3699"/>
      <c r="R2" s="3699"/>
      <c r="S2" s="3699"/>
      <c r="T2" s="3699"/>
      <c r="U2" s="3699"/>
      <c r="V2" s="3700"/>
      <c r="W2" s="197"/>
    </row>
    <row r="3" spans="1:23" ht="15">
      <c r="A3" s="197"/>
      <c r="B3" s="607"/>
      <c r="C3" s="635"/>
      <c r="D3" s="635"/>
      <c r="E3" s="635"/>
      <c r="F3" s="635"/>
      <c r="G3" s="635"/>
      <c r="H3" s="635"/>
      <c r="I3" s="3703"/>
      <c r="J3" s="3703"/>
      <c r="K3" s="3701"/>
      <c r="L3" s="3701"/>
      <c r="M3" s="3701"/>
      <c r="N3" s="3701"/>
      <c r="O3" s="3701"/>
      <c r="P3" s="3701"/>
      <c r="Q3" s="3701"/>
      <c r="R3" s="3701"/>
      <c r="S3" s="3701"/>
      <c r="T3" s="3701"/>
      <c r="U3" s="3701"/>
      <c r="V3" s="3702"/>
      <c r="W3" s="197"/>
    </row>
    <row r="4" spans="1:23" ht="15">
      <c r="A4" s="197"/>
      <c r="B4" s="621" t="s">
        <v>450</v>
      </c>
      <c r="C4" s="633"/>
      <c r="D4" s="633"/>
      <c r="E4" s="633"/>
      <c r="F4" s="633"/>
      <c r="G4" s="633"/>
      <c r="H4" s="633"/>
      <c r="I4" s="3701"/>
      <c r="J4" s="3701"/>
      <c r="K4" s="288"/>
      <c r="L4" s="208"/>
      <c r="M4" s="3614" t="s">
        <v>109</v>
      </c>
      <c r="N4" s="3614"/>
      <c r="O4" s="3614"/>
      <c r="P4" s="3614"/>
      <c r="Q4" s="3614"/>
      <c r="R4" s="3614"/>
      <c r="S4" s="3614"/>
      <c r="T4" s="3614"/>
      <c r="U4" s="3614"/>
      <c r="V4" s="3615"/>
      <c r="W4" s="197"/>
    </row>
    <row r="5" spans="1:23" ht="15.75" customHeight="1">
      <c r="A5" s="197"/>
      <c r="B5" s="636"/>
      <c r="C5" s="633"/>
      <c r="D5" s="633"/>
      <c r="E5" s="312"/>
      <c r="F5" s="312"/>
      <c r="G5" s="312"/>
      <c r="H5" s="312"/>
      <c r="I5" s="3704"/>
      <c r="J5" s="3704"/>
      <c r="K5" s="288"/>
      <c r="L5" s="208"/>
      <c r="M5" s="208"/>
      <c r="N5" s="208"/>
      <c r="O5" s="208"/>
      <c r="P5" s="208"/>
      <c r="Q5" s="208"/>
      <c r="R5" s="208"/>
      <c r="S5" s="208"/>
      <c r="T5" s="208"/>
      <c r="U5" s="208"/>
      <c r="V5" s="297"/>
      <c r="W5" s="197"/>
    </row>
    <row r="6" spans="1:23" ht="15.75" customHeight="1">
      <c r="A6" s="197"/>
      <c r="B6" s="1888" t="s">
        <v>1238</v>
      </c>
      <c r="C6" s="1056"/>
      <c r="D6" s="1056"/>
      <c r="E6" s="312"/>
      <c r="F6" s="312"/>
      <c r="G6" s="312"/>
      <c r="H6" s="312"/>
      <c r="I6" s="558">
        <f>'Topic 12A'!I15</f>
        <v>0.6</v>
      </c>
      <c r="J6" s="559">
        <f>'Topic 12A'!J15</f>
        <v>0.6</v>
      </c>
      <c r="K6" s="288"/>
      <c r="L6" s="208"/>
      <c r="M6" s="208"/>
      <c r="N6" s="208"/>
      <c r="O6" s="208"/>
      <c r="P6" s="208"/>
      <c r="Q6" s="208"/>
      <c r="R6" s="208"/>
      <c r="S6" s="208"/>
      <c r="T6" s="208"/>
      <c r="U6" s="208"/>
      <c r="V6" s="297"/>
      <c r="W6" s="197"/>
    </row>
    <row r="7" spans="1:23" ht="14.25" customHeight="1">
      <c r="A7" s="197"/>
      <c r="B7" s="1888" t="s">
        <v>1239</v>
      </c>
      <c r="C7" s="632"/>
      <c r="D7" s="632"/>
      <c r="E7" s="632"/>
      <c r="F7" s="632"/>
      <c r="G7" s="632"/>
      <c r="H7" s="632"/>
      <c r="I7" s="558">
        <f>'Topic 12A'!I24</f>
        <v>0.51428571428571435</v>
      </c>
      <c r="J7" s="559">
        <f>'Topic 12A'!J24</f>
        <v>0.51428571428571435</v>
      </c>
      <c r="K7" s="186"/>
      <c r="L7" s="186"/>
      <c r="M7" s="186"/>
      <c r="N7" s="186"/>
      <c r="O7" s="3697" t="s">
        <v>110</v>
      </c>
      <c r="P7" s="3697"/>
      <c r="Q7" s="3697"/>
      <c r="R7" s="3697"/>
      <c r="S7" s="809">
        <f>AVERAGE('Topic 12A'!S15,'Topic 12A'!S24,'Topic 12A'!S33,'Topic 12A'!S40)</f>
        <v>0.6</v>
      </c>
      <c r="T7" s="208"/>
      <c r="U7" s="208"/>
      <c r="V7" s="223"/>
      <c r="W7" s="197"/>
    </row>
    <row r="8" spans="1:23" ht="14.25" customHeight="1">
      <c r="A8" s="197"/>
      <c r="B8" s="1888" t="s">
        <v>1240</v>
      </c>
      <c r="C8" s="918"/>
      <c r="D8" s="918"/>
      <c r="E8" s="918"/>
      <c r="F8" s="918"/>
      <c r="G8" s="918"/>
      <c r="H8" s="918"/>
      <c r="I8" s="558">
        <f>'Topic 12A'!I33</f>
        <v>0.34285714285714286</v>
      </c>
      <c r="J8" s="559">
        <f>'Topic 12A'!J33</f>
        <v>0.34285714285714286</v>
      </c>
      <c r="K8" s="186"/>
      <c r="L8" s="186"/>
      <c r="M8" s="186"/>
      <c r="N8" s="186"/>
      <c r="O8" s="186"/>
      <c r="P8" s="186"/>
      <c r="Q8" s="186"/>
      <c r="R8" s="186"/>
      <c r="S8" s="3697" t="s">
        <v>69</v>
      </c>
      <c r="T8" s="3697"/>
      <c r="U8" s="3697"/>
      <c r="V8" s="807">
        <f>AVERAGE('Topic 12A'!V15,'Topic 12A'!V24,'Topic 12A'!V33,'Topic 12A'!V40)</f>
        <v>0.4</v>
      </c>
      <c r="W8" s="197"/>
    </row>
    <row r="9" spans="1:23" ht="14.25" customHeight="1">
      <c r="A9" s="197"/>
      <c r="B9" s="1888" t="s">
        <v>1241</v>
      </c>
      <c r="C9" s="918"/>
      <c r="D9" s="918"/>
      <c r="E9" s="918"/>
      <c r="F9" s="918"/>
      <c r="G9" s="918"/>
      <c r="H9" s="918"/>
      <c r="I9" s="558">
        <f>'Topic 12A'!I40</f>
        <v>0.24</v>
      </c>
      <c r="J9" s="559">
        <f>'Topic 12A'!J40</f>
        <v>0.24</v>
      </c>
      <c r="K9" s="186"/>
      <c r="L9" s="186"/>
      <c r="M9" s="186"/>
      <c r="N9" s="186"/>
      <c r="O9" s="186"/>
      <c r="P9" s="186"/>
      <c r="Q9" s="186"/>
      <c r="R9" s="208"/>
      <c r="S9" s="921"/>
      <c r="T9" s="921"/>
      <c r="U9" s="921"/>
      <c r="V9" s="501"/>
      <c r="W9" s="197"/>
    </row>
    <row r="10" spans="1:23" ht="12.75" customHeight="1">
      <c r="A10" s="197"/>
      <c r="B10" s="622"/>
      <c r="C10" s="226"/>
      <c r="D10" s="226"/>
      <c r="E10" s="226"/>
      <c r="F10" s="226"/>
      <c r="G10" s="226"/>
      <c r="H10" s="226"/>
      <c r="I10" s="245"/>
      <c r="J10" s="245"/>
      <c r="K10" s="245"/>
      <c r="L10" s="2941" t="s">
        <v>64</v>
      </c>
      <c r="M10" s="2941"/>
      <c r="N10" s="2941"/>
      <c r="O10" s="2941"/>
      <c r="P10" s="2941"/>
      <c r="Q10" s="2941"/>
      <c r="R10" s="2941"/>
      <c r="S10" s="2941"/>
      <c r="T10" s="2941"/>
      <c r="U10" s="2941"/>
      <c r="V10" s="807">
        <f>AVERAGE(I6:I9)</f>
        <v>0.42428571428571432</v>
      </c>
      <c r="W10" s="197"/>
    </row>
    <row r="11" spans="1:23" ht="14.25" customHeight="1">
      <c r="A11" s="197"/>
      <c r="B11" s="622"/>
      <c r="C11" s="226"/>
      <c r="D11" s="226"/>
      <c r="E11" s="226"/>
      <c r="F11" s="226"/>
      <c r="G11" s="226"/>
      <c r="H11" s="226"/>
      <c r="I11" s="186"/>
      <c r="J11" s="248"/>
      <c r="K11" s="248"/>
      <c r="L11" s="2939" t="s">
        <v>65</v>
      </c>
      <c r="M11" s="2939"/>
      <c r="N11" s="2939"/>
      <c r="O11" s="2939"/>
      <c r="P11" s="2939"/>
      <c r="Q11" s="2939"/>
      <c r="R11" s="2939"/>
      <c r="S11" s="2939"/>
      <c r="T11" s="2939"/>
      <c r="U11" s="2939"/>
      <c r="V11" s="808">
        <f>AVERAGE(J6:J9)</f>
        <v>0.42428571428571432</v>
      </c>
      <c r="W11" s="197"/>
    </row>
    <row r="12" spans="1:23" ht="35.25" customHeight="1">
      <c r="A12" s="197"/>
      <c r="B12" s="637" t="s">
        <v>63</v>
      </c>
      <c r="C12" s="1071"/>
      <c r="D12" s="1071"/>
      <c r="E12" s="1071"/>
      <c r="F12" s="1071"/>
      <c r="G12" s="1071"/>
      <c r="H12" s="1071"/>
      <c r="I12" s="1433"/>
      <c r="J12" s="1433"/>
      <c r="K12" s="1434"/>
      <c r="L12" s="870"/>
      <c r="M12" s="870"/>
      <c r="N12" s="870"/>
      <c r="O12" s="870"/>
      <c r="P12" s="1070"/>
      <c r="Q12" s="1070"/>
      <c r="R12" s="1070"/>
      <c r="S12" s="1433"/>
      <c r="T12" s="1434"/>
      <c r="U12" s="1434"/>
      <c r="V12" s="1435"/>
      <c r="W12" s="197"/>
    </row>
    <row r="13" spans="1:23">
      <c r="A13" s="197"/>
      <c r="B13" s="2482"/>
      <c r="C13" s="2483"/>
      <c r="D13" s="2483"/>
      <c r="E13" s="2483"/>
      <c r="F13" s="2483"/>
      <c r="G13" s="2483"/>
      <c r="H13" s="2483"/>
      <c r="I13" s="2483"/>
      <c r="J13" s="2483"/>
      <c r="K13" s="2483"/>
      <c r="L13" s="2483"/>
      <c r="M13" s="2483"/>
      <c r="N13" s="2483"/>
      <c r="O13" s="2483"/>
      <c r="P13" s="2483"/>
      <c r="Q13" s="2483"/>
      <c r="R13" s="2483"/>
      <c r="S13" s="2483"/>
      <c r="T13" s="2483"/>
      <c r="U13" s="2483"/>
      <c r="V13" s="2484"/>
      <c r="W13" s="197"/>
    </row>
    <row r="14" spans="1:23" ht="15" customHeight="1">
      <c r="A14" s="197"/>
      <c r="B14" s="2485"/>
      <c r="C14" s="2061"/>
      <c r="D14" s="2061"/>
      <c r="E14" s="2061"/>
      <c r="F14" s="2061"/>
      <c r="G14" s="2061"/>
      <c r="H14" s="2061"/>
      <c r="I14" s="2061"/>
      <c r="J14" s="2061"/>
      <c r="K14" s="2061"/>
      <c r="L14" s="2061"/>
      <c r="M14" s="2061"/>
      <c r="N14" s="2061"/>
      <c r="O14" s="2061"/>
      <c r="P14" s="2061"/>
      <c r="Q14" s="2061"/>
      <c r="R14" s="2061"/>
      <c r="S14" s="2061"/>
      <c r="T14" s="2061"/>
      <c r="U14" s="2061"/>
      <c r="V14" s="2486"/>
      <c r="W14" s="197"/>
    </row>
    <row r="15" spans="1:23" ht="17.100000000000001" customHeight="1">
      <c r="A15" s="197"/>
      <c r="B15" s="2485"/>
      <c r="C15" s="2061"/>
      <c r="D15" s="2061"/>
      <c r="E15" s="2061"/>
      <c r="F15" s="2061"/>
      <c r="G15" s="2061"/>
      <c r="H15" s="2061"/>
      <c r="I15" s="2061"/>
      <c r="J15" s="2061"/>
      <c r="K15" s="2061"/>
      <c r="L15" s="2061"/>
      <c r="M15" s="2061"/>
      <c r="N15" s="2061"/>
      <c r="O15" s="2061"/>
      <c r="P15" s="2061"/>
      <c r="Q15" s="2061"/>
      <c r="R15" s="2061"/>
      <c r="S15" s="2061"/>
      <c r="T15" s="2061"/>
      <c r="U15" s="2061"/>
      <c r="V15" s="2486"/>
      <c r="W15" s="197"/>
    </row>
    <row r="16" spans="1:23" ht="17.100000000000001" customHeight="1">
      <c r="A16" s="197"/>
      <c r="B16" s="2485"/>
      <c r="C16" s="2061"/>
      <c r="D16" s="2061"/>
      <c r="E16" s="2061"/>
      <c r="F16" s="2061"/>
      <c r="G16" s="2061"/>
      <c r="H16" s="2061"/>
      <c r="I16" s="2061"/>
      <c r="J16" s="2061"/>
      <c r="K16" s="2061"/>
      <c r="L16" s="2061"/>
      <c r="M16" s="2061"/>
      <c r="N16" s="2061"/>
      <c r="O16" s="2061"/>
      <c r="P16" s="2061"/>
      <c r="Q16" s="2061"/>
      <c r="R16" s="2061"/>
      <c r="S16" s="2061"/>
      <c r="T16" s="2061"/>
      <c r="U16" s="2061"/>
      <c r="V16" s="2486"/>
      <c r="W16" s="197"/>
    </row>
    <row r="17" spans="1:23" ht="17.100000000000001" customHeight="1">
      <c r="A17" s="197"/>
      <c r="B17" s="2485"/>
      <c r="C17" s="2061"/>
      <c r="D17" s="2061"/>
      <c r="E17" s="2061"/>
      <c r="F17" s="2061"/>
      <c r="G17" s="2061"/>
      <c r="H17" s="2061"/>
      <c r="I17" s="2061"/>
      <c r="J17" s="2061"/>
      <c r="K17" s="2061"/>
      <c r="L17" s="2061"/>
      <c r="M17" s="2061"/>
      <c r="N17" s="2061"/>
      <c r="O17" s="2061"/>
      <c r="P17" s="2061"/>
      <c r="Q17" s="2061"/>
      <c r="R17" s="2061"/>
      <c r="S17" s="2061"/>
      <c r="T17" s="2061"/>
      <c r="U17" s="2061"/>
      <c r="V17" s="2486"/>
      <c r="W17" s="197"/>
    </row>
    <row r="18" spans="1:23" ht="17.100000000000001" customHeight="1">
      <c r="A18" s="197"/>
      <c r="B18" s="2485"/>
      <c r="C18" s="2061"/>
      <c r="D18" s="2061"/>
      <c r="E18" s="2061"/>
      <c r="F18" s="2061"/>
      <c r="G18" s="2061"/>
      <c r="H18" s="2061"/>
      <c r="I18" s="2061"/>
      <c r="J18" s="2061"/>
      <c r="K18" s="2061"/>
      <c r="L18" s="2061"/>
      <c r="M18" s="2061"/>
      <c r="N18" s="2061"/>
      <c r="O18" s="2061"/>
      <c r="P18" s="2061"/>
      <c r="Q18" s="2061"/>
      <c r="R18" s="2061"/>
      <c r="S18" s="2061"/>
      <c r="T18" s="2061"/>
      <c r="U18" s="2061"/>
      <c r="V18" s="2486"/>
      <c r="W18" s="197"/>
    </row>
    <row r="19" spans="1:23" ht="17.100000000000001" customHeight="1">
      <c r="A19" s="197"/>
      <c r="B19" s="2485"/>
      <c r="C19" s="2061"/>
      <c r="D19" s="2061"/>
      <c r="E19" s="2061"/>
      <c r="F19" s="2061"/>
      <c r="G19" s="2061"/>
      <c r="H19" s="2061"/>
      <c r="I19" s="2061"/>
      <c r="J19" s="2061"/>
      <c r="K19" s="2061"/>
      <c r="L19" s="2061"/>
      <c r="M19" s="2061"/>
      <c r="N19" s="2061"/>
      <c r="O19" s="2061"/>
      <c r="P19" s="2061"/>
      <c r="Q19" s="2061"/>
      <c r="R19" s="2061"/>
      <c r="S19" s="2061"/>
      <c r="T19" s="2061"/>
      <c r="U19" s="2061"/>
      <c r="V19" s="2486"/>
      <c r="W19" s="197"/>
    </row>
    <row r="20" spans="1:23" ht="17.100000000000001" customHeight="1">
      <c r="A20" s="197"/>
      <c r="B20" s="2485"/>
      <c r="C20" s="2061"/>
      <c r="D20" s="2061"/>
      <c r="E20" s="2061"/>
      <c r="F20" s="2061"/>
      <c r="G20" s="2061"/>
      <c r="H20" s="2061"/>
      <c r="I20" s="2061"/>
      <c r="J20" s="2061"/>
      <c r="K20" s="2061"/>
      <c r="L20" s="2061"/>
      <c r="M20" s="2061"/>
      <c r="N20" s="2061"/>
      <c r="O20" s="2061"/>
      <c r="P20" s="2061"/>
      <c r="Q20" s="2061"/>
      <c r="R20" s="2061"/>
      <c r="S20" s="2061"/>
      <c r="T20" s="2061"/>
      <c r="U20" s="2061"/>
      <c r="V20" s="2486"/>
      <c r="W20" s="197"/>
    </row>
    <row r="21" spans="1:23" ht="17.100000000000001" customHeight="1">
      <c r="A21" s="197"/>
      <c r="B21" s="2485"/>
      <c r="C21" s="2061"/>
      <c r="D21" s="2061"/>
      <c r="E21" s="2061"/>
      <c r="F21" s="2061"/>
      <c r="G21" s="2061"/>
      <c r="H21" s="2061"/>
      <c r="I21" s="2061"/>
      <c r="J21" s="2061"/>
      <c r="K21" s="2061"/>
      <c r="L21" s="2061"/>
      <c r="M21" s="2061"/>
      <c r="N21" s="2061"/>
      <c r="O21" s="2061"/>
      <c r="P21" s="2061"/>
      <c r="Q21" s="2061"/>
      <c r="R21" s="2061"/>
      <c r="S21" s="2061"/>
      <c r="T21" s="2061"/>
      <c r="U21" s="2061"/>
      <c r="V21" s="2486"/>
      <c r="W21" s="197"/>
    </row>
    <row r="22" spans="1:23" ht="17.100000000000001" customHeight="1">
      <c r="A22" s="197"/>
      <c r="B22" s="2485"/>
      <c r="C22" s="2061"/>
      <c r="D22" s="2061"/>
      <c r="E22" s="2061"/>
      <c r="F22" s="2061"/>
      <c r="G22" s="2061"/>
      <c r="H22" s="2061"/>
      <c r="I22" s="2061"/>
      <c r="J22" s="2061"/>
      <c r="K22" s="2061"/>
      <c r="L22" s="2061"/>
      <c r="M22" s="2061"/>
      <c r="N22" s="2061"/>
      <c r="O22" s="2061"/>
      <c r="P22" s="2061"/>
      <c r="Q22" s="2061"/>
      <c r="R22" s="2061"/>
      <c r="S22" s="2061"/>
      <c r="T22" s="2061"/>
      <c r="U22" s="2061"/>
      <c r="V22" s="2486"/>
      <c r="W22" s="197"/>
    </row>
    <row r="23" spans="1:23" ht="17.100000000000001" customHeight="1">
      <c r="A23" s="197"/>
      <c r="B23" s="2485"/>
      <c r="C23" s="2061"/>
      <c r="D23" s="2061"/>
      <c r="E23" s="2061"/>
      <c r="F23" s="2061"/>
      <c r="G23" s="2061"/>
      <c r="H23" s="2061"/>
      <c r="I23" s="2061"/>
      <c r="J23" s="2061"/>
      <c r="K23" s="2061"/>
      <c r="L23" s="2061"/>
      <c r="M23" s="2061"/>
      <c r="N23" s="2061"/>
      <c r="O23" s="2061"/>
      <c r="P23" s="2061"/>
      <c r="Q23" s="2061"/>
      <c r="R23" s="2061"/>
      <c r="S23" s="2061"/>
      <c r="T23" s="2061"/>
      <c r="U23" s="2061"/>
      <c r="V23" s="2486"/>
      <c r="W23" s="197"/>
    </row>
    <row r="24" spans="1:23" ht="17.100000000000001" customHeight="1">
      <c r="A24" s="197"/>
      <c r="B24" s="2485"/>
      <c r="C24" s="2061"/>
      <c r="D24" s="2061"/>
      <c r="E24" s="2061"/>
      <c r="F24" s="2061"/>
      <c r="G24" s="2061"/>
      <c r="H24" s="2061"/>
      <c r="I24" s="2061"/>
      <c r="J24" s="2061"/>
      <c r="K24" s="2061"/>
      <c r="L24" s="2061"/>
      <c r="M24" s="2061"/>
      <c r="N24" s="2061"/>
      <c r="O24" s="2061"/>
      <c r="P24" s="2061"/>
      <c r="Q24" s="2061"/>
      <c r="R24" s="2061"/>
      <c r="S24" s="2061"/>
      <c r="T24" s="2061"/>
      <c r="U24" s="2061"/>
      <c r="V24" s="2486"/>
      <c r="W24" s="197"/>
    </row>
    <row r="25" spans="1:23" ht="17.100000000000001" customHeight="1">
      <c r="A25" s="197"/>
      <c r="B25" s="2485"/>
      <c r="C25" s="2061"/>
      <c r="D25" s="2061"/>
      <c r="E25" s="2061"/>
      <c r="F25" s="2061"/>
      <c r="G25" s="2061"/>
      <c r="H25" s="2061"/>
      <c r="I25" s="2061"/>
      <c r="J25" s="2061"/>
      <c r="K25" s="2061"/>
      <c r="L25" s="2061"/>
      <c r="M25" s="2061"/>
      <c r="N25" s="2061"/>
      <c r="O25" s="2061"/>
      <c r="P25" s="2061"/>
      <c r="Q25" s="2061"/>
      <c r="R25" s="2061"/>
      <c r="S25" s="2061"/>
      <c r="T25" s="2061"/>
      <c r="U25" s="2061"/>
      <c r="V25" s="2486"/>
      <c r="W25" s="197"/>
    </row>
    <row r="26" spans="1:23" ht="17.100000000000001" customHeight="1">
      <c r="A26" s="197"/>
      <c r="B26" s="2485"/>
      <c r="C26" s="2061"/>
      <c r="D26" s="2061"/>
      <c r="E26" s="2061"/>
      <c r="F26" s="2061"/>
      <c r="G26" s="2061"/>
      <c r="H26" s="2061"/>
      <c r="I26" s="2061"/>
      <c r="J26" s="2061"/>
      <c r="K26" s="2061"/>
      <c r="L26" s="2061"/>
      <c r="M26" s="2061"/>
      <c r="N26" s="2061"/>
      <c r="O26" s="2061"/>
      <c r="P26" s="2061"/>
      <c r="Q26" s="2061"/>
      <c r="R26" s="2061"/>
      <c r="S26" s="2061"/>
      <c r="T26" s="2061"/>
      <c r="U26" s="2061"/>
      <c r="V26" s="2486"/>
      <c r="W26" s="197"/>
    </row>
    <row r="27" spans="1:23" ht="17.100000000000001" customHeight="1">
      <c r="A27" s="197"/>
      <c r="B27" s="2485"/>
      <c r="C27" s="2061"/>
      <c r="D27" s="2061"/>
      <c r="E27" s="2061"/>
      <c r="F27" s="2061"/>
      <c r="G27" s="2061"/>
      <c r="H27" s="2061"/>
      <c r="I27" s="2061"/>
      <c r="J27" s="2061"/>
      <c r="K27" s="2061"/>
      <c r="L27" s="2061"/>
      <c r="M27" s="2061"/>
      <c r="N27" s="2061"/>
      <c r="O27" s="2061"/>
      <c r="P27" s="2061"/>
      <c r="Q27" s="2061"/>
      <c r="R27" s="2061"/>
      <c r="S27" s="2061"/>
      <c r="T27" s="2061"/>
      <c r="U27" s="2061"/>
      <c r="V27" s="2486"/>
      <c r="W27" s="197"/>
    </row>
    <row r="28" spans="1:23" ht="17.100000000000001" customHeight="1">
      <c r="A28" s="197"/>
      <c r="B28" s="2485"/>
      <c r="C28" s="2061"/>
      <c r="D28" s="2061"/>
      <c r="E28" s="2061"/>
      <c r="F28" s="2061"/>
      <c r="G28" s="2061"/>
      <c r="H28" s="2061"/>
      <c r="I28" s="2061"/>
      <c r="J28" s="2061"/>
      <c r="K28" s="2061"/>
      <c r="L28" s="2061"/>
      <c r="M28" s="2061"/>
      <c r="N28" s="2061"/>
      <c r="O28" s="2061"/>
      <c r="P28" s="2061"/>
      <c r="Q28" s="2061"/>
      <c r="R28" s="2061"/>
      <c r="S28" s="2061"/>
      <c r="T28" s="2061"/>
      <c r="U28" s="2061"/>
      <c r="V28" s="2486"/>
      <c r="W28" s="197"/>
    </row>
    <row r="29" spans="1:23" ht="17.100000000000001" customHeight="1">
      <c r="A29" s="197"/>
      <c r="B29" s="2485"/>
      <c r="C29" s="2061"/>
      <c r="D29" s="2061"/>
      <c r="E29" s="2061"/>
      <c r="F29" s="2061"/>
      <c r="G29" s="2061"/>
      <c r="H29" s="2061"/>
      <c r="I29" s="2061"/>
      <c r="J29" s="2061"/>
      <c r="K29" s="2061"/>
      <c r="L29" s="2061"/>
      <c r="M29" s="2061"/>
      <c r="N29" s="2061"/>
      <c r="O29" s="2061"/>
      <c r="P29" s="2061"/>
      <c r="Q29" s="2061"/>
      <c r="R29" s="2061"/>
      <c r="S29" s="2061"/>
      <c r="T29" s="2061"/>
      <c r="U29" s="2061"/>
      <c r="V29" s="2486"/>
      <c r="W29" s="197"/>
    </row>
    <row r="30" spans="1:23" ht="17.100000000000001" customHeight="1">
      <c r="A30" s="197"/>
      <c r="B30" s="2485"/>
      <c r="C30" s="2061"/>
      <c r="D30" s="2061"/>
      <c r="E30" s="2061"/>
      <c r="F30" s="2061"/>
      <c r="G30" s="2061"/>
      <c r="H30" s="2061"/>
      <c r="I30" s="2061"/>
      <c r="J30" s="2061"/>
      <c r="K30" s="2061"/>
      <c r="L30" s="2061"/>
      <c r="M30" s="2061"/>
      <c r="N30" s="2061"/>
      <c r="O30" s="2061"/>
      <c r="P30" s="2061"/>
      <c r="Q30" s="2061"/>
      <c r="R30" s="2061"/>
      <c r="S30" s="2061"/>
      <c r="T30" s="2061"/>
      <c r="U30" s="2061"/>
      <c r="V30" s="2486"/>
      <c r="W30" s="197"/>
    </row>
    <row r="31" spans="1:23" ht="17.100000000000001" customHeight="1">
      <c r="A31" s="197"/>
      <c r="B31" s="2485"/>
      <c r="C31" s="2061"/>
      <c r="D31" s="2061"/>
      <c r="E31" s="2061"/>
      <c r="F31" s="2061"/>
      <c r="G31" s="2061"/>
      <c r="H31" s="2061"/>
      <c r="I31" s="2061"/>
      <c r="J31" s="2061"/>
      <c r="K31" s="2061"/>
      <c r="L31" s="2061"/>
      <c r="M31" s="2061"/>
      <c r="N31" s="2061"/>
      <c r="O31" s="2061"/>
      <c r="P31" s="2061"/>
      <c r="Q31" s="2061"/>
      <c r="R31" s="2061"/>
      <c r="S31" s="2061"/>
      <c r="T31" s="2061"/>
      <c r="U31" s="2061"/>
      <c r="V31" s="2486"/>
      <c r="W31" s="197"/>
    </row>
    <row r="32" spans="1:23" ht="17.100000000000001" customHeight="1">
      <c r="A32" s="197"/>
      <c r="B32" s="2485"/>
      <c r="C32" s="2061"/>
      <c r="D32" s="2061"/>
      <c r="E32" s="2061"/>
      <c r="F32" s="2061"/>
      <c r="G32" s="2061"/>
      <c r="H32" s="2061"/>
      <c r="I32" s="2061"/>
      <c r="J32" s="2061"/>
      <c r="K32" s="2061"/>
      <c r="L32" s="2061"/>
      <c r="M32" s="2061"/>
      <c r="N32" s="2061"/>
      <c r="O32" s="2061"/>
      <c r="P32" s="2061"/>
      <c r="Q32" s="2061"/>
      <c r="R32" s="2061"/>
      <c r="S32" s="2061"/>
      <c r="T32" s="2061"/>
      <c r="U32" s="2061"/>
      <c r="V32" s="2486"/>
      <c r="W32" s="197"/>
    </row>
    <row r="33" spans="1:23" ht="17.100000000000001" customHeight="1">
      <c r="A33" s="197"/>
      <c r="B33" s="2485"/>
      <c r="C33" s="2061"/>
      <c r="D33" s="2061"/>
      <c r="E33" s="2061"/>
      <c r="F33" s="2061"/>
      <c r="G33" s="2061"/>
      <c r="H33" s="2061"/>
      <c r="I33" s="2061"/>
      <c r="J33" s="2061"/>
      <c r="K33" s="2061"/>
      <c r="L33" s="2061"/>
      <c r="M33" s="2061"/>
      <c r="N33" s="2061"/>
      <c r="O33" s="2061"/>
      <c r="P33" s="2061"/>
      <c r="Q33" s="2061"/>
      <c r="R33" s="2061"/>
      <c r="S33" s="2061"/>
      <c r="T33" s="2061"/>
      <c r="U33" s="2061"/>
      <c r="V33" s="2486"/>
      <c r="W33" s="197"/>
    </row>
    <row r="34" spans="1:23" ht="17.100000000000001" customHeight="1">
      <c r="A34" s="197"/>
      <c r="B34" s="2485"/>
      <c r="C34" s="2061"/>
      <c r="D34" s="2061"/>
      <c r="E34" s="2061"/>
      <c r="F34" s="2061"/>
      <c r="G34" s="2061"/>
      <c r="H34" s="2061"/>
      <c r="I34" s="2061"/>
      <c r="J34" s="2061"/>
      <c r="K34" s="2061"/>
      <c r="L34" s="2061"/>
      <c r="M34" s="2061"/>
      <c r="N34" s="2061"/>
      <c r="O34" s="2061"/>
      <c r="P34" s="2061"/>
      <c r="Q34" s="2061"/>
      <c r="R34" s="2061"/>
      <c r="S34" s="2061"/>
      <c r="T34" s="2061"/>
      <c r="U34" s="2061"/>
      <c r="V34" s="2486"/>
      <c r="W34" s="197"/>
    </row>
    <row r="35" spans="1:23" ht="17.100000000000001" customHeight="1">
      <c r="A35" s="197"/>
      <c r="B35" s="2485"/>
      <c r="C35" s="2061"/>
      <c r="D35" s="2061"/>
      <c r="E35" s="2061"/>
      <c r="F35" s="2061"/>
      <c r="G35" s="2061"/>
      <c r="H35" s="2061"/>
      <c r="I35" s="2061"/>
      <c r="J35" s="2061"/>
      <c r="K35" s="2061"/>
      <c r="L35" s="2061"/>
      <c r="M35" s="2061"/>
      <c r="N35" s="2061"/>
      <c r="O35" s="2061"/>
      <c r="P35" s="2061"/>
      <c r="Q35" s="2061"/>
      <c r="R35" s="2061"/>
      <c r="S35" s="2061"/>
      <c r="T35" s="2061"/>
      <c r="U35" s="2061"/>
      <c r="V35" s="2486"/>
      <c r="W35" s="197"/>
    </row>
    <row r="36" spans="1:23" ht="17.100000000000001" customHeight="1">
      <c r="A36" s="197"/>
      <c r="B36" s="2485"/>
      <c r="C36" s="2061"/>
      <c r="D36" s="2061"/>
      <c r="E36" s="2061"/>
      <c r="F36" s="2061"/>
      <c r="G36" s="2061"/>
      <c r="H36" s="2061"/>
      <c r="I36" s="2061"/>
      <c r="J36" s="2061"/>
      <c r="K36" s="2061"/>
      <c r="L36" s="2061"/>
      <c r="M36" s="2061"/>
      <c r="N36" s="2061"/>
      <c r="O36" s="2061"/>
      <c r="P36" s="2061"/>
      <c r="Q36" s="2061"/>
      <c r="R36" s="2061"/>
      <c r="S36" s="2061"/>
      <c r="T36" s="2061"/>
      <c r="U36" s="2061"/>
      <c r="V36" s="2486"/>
      <c r="W36" s="197"/>
    </row>
    <row r="37" spans="1:23" ht="16.5" customHeight="1">
      <c r="A37" s="197"/>
      <c r="B37" s="2485"/>
      <c r="C37" s="2061"/>
      <c r="D37" s="2061"/>
      <c r="E37" s="2061"/>
      <c r="F37" s="2061"/>
      <c r="G37" s="2061"/>
      <c r="H37" s="2061"/>
      <c r="I37" s="2061"/>
      <c r="J37" s="2061"/>
      <c r="K37" s="2061"/>
      <c r="L37" s="2061"/>
      <c r="M37" s="2061"/>
      <c r="N37" s="2061"/>
      <c r="O37" s="2061"/>
      <c r="P37" s="2061"/>
      <c r="Q37" s="2061"/>
      <c r="R37" s="2061"/>
      <c r="S37" s="2061"/>
      <c r="T37" s="2061"/>
      <c r="U37" s="2061"/>
      <c r="V37" s="2486"/>
      <c r="W37" s="197"/>
    </row>
    <row r="38" spans="1:23" ht="17.100000000000001" customHeight="1">
      <c r="A38" s="197"/>
      <c r="B38" s="2485"/>
      <c r="C38" s="2061"/>
      <c r="D38" s="2061"/>
      <c r="E38" s="2061"/>
      <c r="F38" s="2061"/>
      <c r="G38" s="2061"/>
      <c r="H38" s="2061"/>
      <c r="I38" s="2061"/>
      <c r="J38" s="2061"/>
      <c r="K38" s="2061"/>
      <c r="L38" s="2061"/>
      <c r="M38" s="2061"/>
      <c r="N38" s="2061"/>
      <c r="O38" s="2061"/>
      <c r="P38" s="2061"/>
      <c r="Q38" s="2061"/>
      <c r="R38" s="2061"/>
      <c r="S38" s="2061"/>
      <c r="T38" s="2061"/>
      <c r="U38" s="2061"/>
      <c r="V38" s="2486"/>
      <c r="W38" s="197"/>
    </row>
    <row r="39" spans="1:23" ht="17.100000000000001" customHeight="1">
      <c r="A39" s="197"/>
      <c r="B39" s="2485"/>
      <c r="C39" s="2061"/>
      <c r="D39" s="2061"/>
      <c r="E39" s="2061"/>
      <c r="F39" s="2061"/>
      <c r="G39" s="2061"/>
      <c r="H39" s="2061"/>
      <c r="I39" s="2061"/>
      <c r="J39" s="2061"/>
      <c r="K39" s="2061"/>
      <c r="L39" s="2061"/>
      <c r="M39" s="2061"/>
      <c r="N39" s="2061"/>
      <c r="O39" s="2061"/>
      <c r="P39" s="2061"/>
      <c r="Q39" s="2061"/>
      <c r="R39" s="2061"/>
      <c r="S39" s="2061"/>
      <c r="T39" s="2061"/>
      <c r="U39" s="2061"/>
      <c r="V39" s="2486"/>
      <c r="W39" s="197"/>
    </row>
    <row r="40" spans="1:23" ht="17.100000000000001" customHeight="1">
      <c r="A40" s="197"/>
      <c r="B40" s="2485"/>
      <c r="C40" s="2061"/>
      <c r="D40" s="2061"/>
      <c r="E40" s="2061"/>
      <c r="F40" s="2061"/>
      <c r="G40" s="2061"/>
      <c r="H40" s="2061"/>
      <c r="I40" s="2061"/>
      <c r="J40" s="2061"/>
      <c r="K40" s="2061"/>
      <c r="L40" s="2061"/>
      <c r="M40" s="2061"/>
      <c r="N40" s="2061"/>
      <c r="O40" s="2061"/>
      <c r="P40" s="2061"/>
      <c r="Q40" s="2061"/>
      <c r="R40" s="2061"/>
      <c r="S40" s="2061"/>
      <c r="T40" s="2061"/>
      <c r="U40" s="2061"/>
      <c r="V40" s="2486"/>
      <c r="W40" s="197"/>
    </row>
    <row r="41" spans="1:23" ht="17.100000000000001" customHeight="1">
      <c r="A41" s="197"/>
      <c r="B41" s="2485"/>
      <c r="C41" s="2061"/>
      <c r="D41" s="2061"/>
      <c r="E41" s="2061"/>
      <c r="F41" s="2061"/>
      <c r="G41" s="2061"/>
      <c r="H41" s="2061"/>
      <c r="I41" s="2061"/>
      <c r="J41" s="2061"/>
      <c r="K41" s="2061"/>
      <c r="L41" s="2061"/>
      <c r="M41" s="2061"/>
      <c r="N41" s="2061"/>
      <c r="O41" s="2061"/>
      <c r="P41" s="2061"/>
      <c r="Q41" s="2061"/>
      <c r="R41" s="2061"/>
      <c r="S41" s="2061"/>
      <c r="T41" s="2061"/>
      <c r="U41" s="2061"/>
      <c r="V41" s="2486"/>
      <c r="W41" s="197"/>
    </row>
    <row r="42" spans="1:23" ht="17.100000000000001" customHeight="1">
      <c r="A42" s="197"/>
      <c r="B42" s="2487"/>
      <c r="C42" s="2488"/>
      <c r="D42" s="2488"/>
      <c r="E42" s="2488"/>
      <c r="F42" s="2488"/>
      <c r="G42" s="2488"/>
      <c r="H42" s="2488"/>
      <c r="I42" s="2488"/>
      <c r="J42" s="2488"/>
      <c r="K42" s="2488"/>
      <c r="L42" s="2488"/>
      <c r="M42" s="2488"/>
      <c r="N42" s="2488"/>
      <c r="O42" s="2488"/>
      <c r="P42" s="2488"/>
      <c r="Q42" s="2488"/>
      <c r="R42" s="2488"/>
      <c r="S42" s="2488"/>
      <c r="T42" s="2488"/>
      <c r="U42" s="2488"/>
      <c r="V42" s="2489"/>
      <c r="W42" s="197"/>
    </row>
    <row r="43" spans="1:23" ht="15.75" customHeight="1" thickBot="1">
      <c r="A43" s="197"/>
      <c r="B43" s="3706"/>
      <c r="C43" s="3707"/>
      <c r="D43" s="3707"/>
      <c r="E43" s="3707"/>
      <c r="F43" s="3707"/>
      <c r="G43" s="3707"/>
      <c r="H43" s="3707"/>
      <c r="I43" s="3707"/>
      <c r="J43" s="3707"/>
      <c r="K43" s="3707"/>
      <c r="L43" s="3707"/>
      <c r="M43" s="3707"/>
      <c r="N43" s="3707"/>
      <c r="O43" s="3707"/>
      <c r="P43" s="3707"/>
      <c r="Q43" s="3707"/>
      <c r="R43" s="3707"/>
      <c r="S43" s="3707"/>
      <c r="T43" s="3707"/>
      <c r="U43" s="3707"/>
      <c r="V43" s="3708"/>
      <c r="W43" s="197"/>
    </row>
    <row r="44" spans="1:23" ht="28.5" customHeight="1">
      <c r="A44" s="197"/>
      <c r="B44" s="197" t="s">
        <v>1</v>
      </c>
      <c r="C44" s="197"/>
      <c r="D44" s="197"/>
      <c r="E44" s="197"/>
      <c r="F44" s="197"/>
      <c r="G44" s="197"/>
      <c r="H44" s="197"/>
      <c r="I44" s="197"/>
      <c r="J44" s="3705" t="s">
        <v>1249</v>
      </c>
      <c r="K44" s="3705"/>
      <c r="L44" s="3705"/>
      <c r="M44" s="3705"/>
      <c r="N44" s="3705"/>
      <c r="O44" s="3705"/>
      <c r="P44" s="3705"/>
      <c r="Q44" s="3705"/>
      <c r="R44" s="3705"/>
      <c r="S44" s="3705"/>
      <c r="T44" s="3705"/>
      <c r="U44" s="3705"/>
      <c r="V44" s="1415">
        <v>38</v>
      </c>
      <c r="W44" s="197"/>
    </row>
  </sheetData>
  <mergeCells count="11">
    <mergeCell ref="L10:U10"/>
    <mergeCell ref="L11:U11"/>
    <mergeCell ref="B13:V42"/>
    <mergeCell ref="J44:U44"/>
    <mergeCell ref="B43:V43"/>
    <mergeCell ref="S8:U8"/>
    <mergeCell ref="B2:V2"/>
    <mergeCell ref="K3:V3"/>
    <mergeCell ref="O7:R7"/>
    <mergeCell ref="M4:V4"/>
    <mergeCell ref="I3:J5"/>
  </mergeCells>
  <pageMargins left="0.19685039370078741" right="0.11811023622047245" top="0.15748031496062992" bottom="0.15748031496062992" header="0.19685039370078741" footer="0.19685039370078741"/>
  <pageSetup paperSize="9" scale="75" fitToHeight="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3" sqref="F13"/>
    </sheetView>
  </sheetViews>
  <sheetFormatPr defaultRowHeight="15"/>
  <sheetData>
    <row r="1" spans="1:1">
      <c r="A1" s="1827" t="s">
        <v>1157</v>
      </c>
    </row>
  </sheetData>
  <pageMargins left="0.70866141732283472" right="0.70866141732283472" top="0.74803149606299213" bottom="0.74803149606299213" header="0.31496062992125984" footer="0.31496062992125984"/>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48"/>
  <sheetViews>
    <sheetView view="pageBreakPreview" zoomScale="85" zoomScaleNormal="40" zoomScaleSheetLayoutView="85" workbookViewId="0"/>
  </sheetViews>
  <sheetFormatPr defaultRowHeight="14.25"/>
  <cols>
    <col min="1" max="1" width="2.7109375" style="277" customWidth="1"/>
    <col min="2" max="2" width="46.28515625" style="277" customWidth="1"/>
    <col min="3" max="3" width="28.140625" style="277" customWidth="1"/>
    <col min="4" max="4" width="21.7109375" style="277" customWidth="1"/>
    <col min="5" max="6" width="29.85546875" style="277" customWidth="1"/>
    <col min="7" max="7" width="1" style="277" customWidth="1"/>
    <col min="8" max="8" width="1.42578125" style="277" bestFit="1" customWidth="1"/>
    <col min="9" max="14" width="26.7109375" style="277" customWidth="1"/>
    <col min="15" max="15" width="2.42578125" style="277" customWidth="1"/>
    <col min="16" max="16384" width="9.140625" style="277"/>
  </cols>
  <sheetData>
    <row r="1" spans="1:17" s="215" customFormat="1" ht="23.25" customHeight="1" thickBot="1">
      <c r="A1" s="214"/>
      <c r="B1" s="1123"/>
      <c r="C1" s="1123" t="str">
        <f>Page3!A4</f>
        <v>MOHOKARE LOCAL MUNICIPALITY</v>
      </c>
      <c r="D1" s="1124"/>
      <c r="E1" s="1124"/>
      <c r="F1" s="416" t="str">
        <f>Page3!F4</f>
        <v>WSDP 2012</v>
      </c>
      <c r="G1" s="1124"/>
      <c r="H1" s="1124"/>
      <c r="I1" s="3709" t="str">
        <f>Page3!A4</f>
        <v>MOHOKARE LOCAL MUNICIPALITY</v>
      </c>
      <c r="J1" s="3709"/>
      <c r="K1" s="3709"/>
      <c r="L1" s="3709"/>
      <c r="M1" s="1511"/>
      <c r="N1" s="1640" t="str">
        <f>Page3!F4</f>
        <v>WSDP 2012</v>
      </c>
      <c r="O1" s="214"/>
    </row>
    <row r="2" spans="1:17" s="215" customFormat="1" ht="21" customHeight="1" thickBot="1">
      <c r="A2" s="214"/>
      <c r="B2" s="3710" t="s">
        <v>348</v>
      </c>
      <c r="C2" s="3711"/>
      <c r="D2" s="3711"/>
      <c r="E2" s="3711"/>
      <c r="F2" s="3712"/>
      <c r="G2" s="1683"/>
      <c r="H2" s="1683"/>
      <c r="I2" s="3717" t="s">
        <v>348</v>
      </c>
      <c r="J2" s="3718"/>
      <c r="K2" s="3718"/>
      <c r="L2" s="3718"/>
      <c r="M2" s="3718"/>
      <c r="N2" s="3719"/>
      <c r="O2" s="214"/>
    </row>
    <row r="3" spans="1:17" ht="19.5" customHeight="1">
      <c r="A3" s="197"/>
      <c r="B3" s="3715" t="s">
        <v>726</v>
      </c>
      <c r="C3" s="3716"/>
      <c r="D3" s="987"/>
      <c r="E3" s="987"/>
      <c r="F3" s="988"/>
      <c r="G3" s="986"/>
      <c r="H3" s="986"/>
      <c r="I3" s="3720" t="s">
        <v>698</v>
      </c>
      <c r="J3" s="3721"/>
      <c r="K3" s="3721"/>
      <c r="L3" s="3721"/>
      <c r="M3" s="3721"/>
      <c r="N3" s="3722"/>
      <c r="O3" s="197"/>
    </row>
    <row r="4" spans="1:17" ht="15.75" customHeight="1">
      <c r="A4" s="197"/>
      <c r="B4" s="3713" t="s">
        <v>174</v>
      </c>
      <c r="C4" s="3714"/>
      <c r="D4" s="1666" t="s">
        <v>718</v>
      </c>
      <c r="E4" s="3723" t="s">
        <v>1252</v>
      </c>
      <c r="F4" s="3724"/>
      <c r="G4" s="989"/>
      <c r="H4" s="990"/>
      <c r="I4" s="3728" t="s">
        <v>1103</v>
      </c>
      <c r="J4" s="3729"/>
      <c r="K4" s="3729"/>
      <c r="L4" s="3729"/>
      <c r="M4" s="3729"/>
      <c r="N4" s="3724"/>
      <c r="O4" s="991"/>
      <c r="P4" s="992"/>
      <c r="Q4" s="992"/>
    </row>
    <row r="5" spans="1:17" ht="15" customHeight="1">
      <c r="A5" s="197"/>
      <c r="B5" s="3713" t="s">
        <v>719</v>
      </c>
      <c r="C5" s="3723" t="s">
        <v>720</v>
      </c>
      <c r="D5" s="1667" t="s">
        <v>721</v>
      </c>
      <c r="E5" s="3736" t="s">
        <v>1101</v>
      </c>
      <c r="F5" s="3725" t="s">
        <v>1102</v>
      </c>
      <c r="G5" s="993"/>
      <c r="H5" s="993"/>
      <c r="I5" s="3733" t="s">
        <v>1020</v>
      </c>
      <c r="J5" s="3736" t="s">
        <v>1021</v>
      </c>
      <c r="K5" s="3739" t="s">
        <v>1104</v>
      </c>
      <c r="L5" s="3739" t="s">
        <v>1105</v>
      </c>
      <c r="M5" s="3739" t="s">
        <v>1106</v>
      </c>
      <c r="N5" s="3730" t="s">
        <v>1107</v>
      </c>
      <c r="O5" s="991"/>
      <c r="P5" s="992"/>
      <c r="Q5" s="992"/>
    </row>
    <row r="6" spans="1:17" ht="15" customHeight="1">
      <c r="A6" s="197"/>
      <c r="B6" s="3713"/>
      <c r="C6" s="3723"/>
      <c r="D6" s="1668" t="s">
        <v>722</v>
      </c>
      <c r="E6" s="3737"/>
      <c r="F6" s="3726"/>
      <c r="G6" s="993"/>
      <c r="H6" s="993"/>
      <c r="I6" s="3734"/>
      <c r="J6" s="3737"/>
      <c r="K6" s="3740"/>
      <c r="L6" s="3740"/>
      <c r="M6" s="3740"/>
      <c r="N6" s="3731"/>
      <c r="O6" s="991"/>
      <c r="P6" s="992"/>
      <c r="Q6" s="992"/>
    </row>
    <row r="7" spans="1:17" ht="15" customHeight="1">
      <c r="A7" s="197"/>
      <c r="B7" s="3713"/>
      <c r="C7" s="3723"/>
      <c r="D7" s="1668" t="s">
        <v>723</v>
      </c>
      <c r="E7" s="3737"/>
      <c r="F7" s="3726"/>
      <c r="G7" s="993"/>
      <c r="H7" s="993"/>
      <c r="I7" s="3734"/>
      <c r="J7" s="3737"/>
      <c r="K7" s="3740"/>
      <c r="L7" s="3740"/>
      <c r="M7" s="3740"/>
      <c r="N7" s="3731"/>
      <c r="O7" s="991"/>
      <c r="P7" s="992"/>
      <c r="Q7" s="992"/>
    </row>
    <row r="8" spans="1:17" ht="12" customHeight="1">
      <c r="A8" s="197"/>
      <c r="B8" s="3713"/>
      <c r="C8" s="3723"/>
      <c r="D8" s="1668" t="s">
        <v>644</v>
      </c>
      <c r="E8" s="3737"/>
      <c r="F8" s="3726"/>
      <c r="G8" s="993"/>
      <c r="H8" s="993"/>
      <c r="I8" s="3734"/>
      <c r="J8" s="3737"/>
      <c r="K8" s="3740"/>
      <c r="L8" s="3740"/>
      <c r="M8" s="3740"/>
      <c r="N8" s="3731"/>
      <c r="O8" s="991"/>
      <c r="P8" s="992"/>
      <c r="Q8" s="992"/>
    </row>
    <row r="9" spans="1:17" ht="14.25" customHeight="1">
      <c r="A9" s="197"/>
      <c r="B9" s="3713"/>
      <c r="C9" s="3723"/>
      <c r="D9" s="1668" t="s">
        <v>724</v>
      </c>
      <c r="E9" s="3737"/>
      <c r="F9" s="3726"/>
      <c r="G9" s="994"/>
      <c r="H9" s="994"/>
      <c r="I9" s="3734"/>
      <c r="J9" s="3737"/>
      <c r="K9" s="3740"/>
      <c r="L9" s="3740"/>
      <c r="M9" s="3740"/>
      <c r="N9" s="3731"/>
      <c r="O9" s="991"/>
      <c r="P9" s="992"/>
      <c r="Q9" s="992"/>
    </row>
    <row r="10" spans="1:17" ht="15" customHeight="1">
      <c r="A10" s="197"/>
      <c r="B10" s="3713"/>
      <c r="C10" s="3723"/>
      <c r="D10" s="1668" t="s">
        <v>725</v>
      </c>
      <c r="E10" s="3737"/>
      <c r="F10" s="3726"/>
      <c r="G10" s="994"/>
      <c r="H10" s="994"/>
      <c r="I10" s="3734"/>
      <c r="J10" s="3737"/>
      <c r="K10" s="3740"/>
      <c r="L10" s="3740"/>
      <c r="M10" s="3740"/>
      <c r="N10" s="3731"/>
      <c r="O10" s="991"/>
      <c r="P10" s="992"/>
      <c r="Q10" s="992"/>
    </row>
    <row r="11" spans="1:17" ht="16.5" customHeight="1">
      <c r="A11" s="197"/>
      <c r="B11" s="3713"/>
      <c r="C11" s="3723"/>
      <c r="D11" s="1682" t="s">
        <v>149</v>
      </c>
      <c r="E11" s="3738"/>
      <c r="F11" s="3727"/>
      <c r="G11" s="994"/>
      <c r="H11" s="994"/>
      <c r="I11" s="3735"/>
      <c r="J11" s="3738"/>
      <c r="K11" s="3741"/>
      <c r="L11" s="3741"/>
      <c r="M11" s="3741"/>
      <c r="N11" s="3732"/>
      <c r="O11" s="991"/>
      <c r="P11" s="992"/>
      <c r="Q11" s="992"/>
    </row>
    <row r="12" spans="1:17" s="1436" customFormat="1" ht="14.25" customHeight="1">
      <c r="A12" s="802"/>
      <c r="B12" s="1984" t="s">
        <v>1321</v>
      </c>
      <c r="C12" s="1991"/>
      <c r="D12" s="1991"/>
      <c r="E12" s="1991"/>
      <c r="F12" s="1985"/>
      <c r="G12" s="1990"/>
      <c r="H12" s="1990"/>
      <c r="I12" s="1982"/>
      <c r="J12" s="1989"/>
      <c r="K12" s="1989"/>
      <c r="L12" s="1989"/>
      <c r="M12" s="1989"/>
      <c r="N12" s="1983"/>
      <c r="O12" s="802"/>
    </row>
    <row r="13" spans="1:17" s="1436" customFormat="1" ht="14.25" customHeight="1">
      <c r="A13" s="802"/>
      <c r="B13" s="1995" t="s">
        <v>1360</v>
      </c>
      <c r="C13" s="1992" t="s">
        <v>1338</v>
      </c>
      <c r="D13" s="1992" t="s">
        <v>1339</v>
      </c>
      <c r="E13" s="1992"/>
      <c r="F13" s="1996"/>
      <c r="G13" s="1990"/>
      <c r="H13" s="1990"/>
      <c r="I13" s="1995">
        <v>0</v>
      </c>
      <c r="J13" s="1992">
        <v>0</v>
      </c>
      <c r="K13" s="1992">
        <v>0</v>
      </c>
      <c r="L13" s="1992">
        <v>0</v>
      </c>
      <c r="M13" s="1989"/>
      <c r="N13" s="1983"/>
      <c r="O13" s="802"/>
    </row>
    <row r="14" spans="1:17" s="1436" customFormat="1" ht="14.25" customHeight="1">
      <c r="A14" s="802"/>
      <c r="B14" s="1995" t="s">
        <v>1323</v>
      </c>
      <c r="C14" s="1992" t="s">
        <v>1340</v>
      </c>
      <c r="D14" s="1992" t="s">
        <v>1341</v>
      </c>
      <c r="E14" s="1992"/>
      <c r="F14" s="1996"/>
      <c r="G14" s="1990"/>
      <c r="H14" s="1990"/>
      <c r="I14" s="1995">
        <v>0</v>
      </c>
      <c r="J14" s="1992">
        <v>0</v>
      </c>
      <c r="K14" s="1992">
        <v>0</v>
      </c>
      <c r="L14" s="1992">
        <v>0</v>
      </c>
      <c r="M14" s="1989"/>
      <c r="N14" s="1983"/>
      <c r="O14" s="802"/>
    </row>
    <row r="15" spans="1:17" s="1436" customFormat="1" ht="14.25" customHeight="1">
      <c r="A15" s="802"/>
      <c r="B15" s="1995" t="s">
        <v>1324</v>
      </c>
      <c r="C15" s="1992" t="s">
        <v>1342</v>
      </c>
      <c r="D15" s="1992" t="s">
        <v>1341</v>
      </c>
      <c r="E15" s="1992"/>
      <c r="F15" s="1996"/>
      <c r="G15" s="1990"/>
      <c r="H15" s="1990"/>
      <c r="I15" s="1995">
        <v>0</v>
      </c>
      <c r="J15" s="1992">
        <v>0</v>
      </c>
      <c r="K15" s="1992">
        <v>0</v>
      </c>
      <c r="L15" s="1992">
        <v>0</v>
      </c>
      <c r="M15" s="1989"/>
      <c r="N15" s="1983"/>
      <c r="O15" s="802"/>
    </row>
    <row r="16" spans="1:17" s="1436" customFormat="1" ht="14.25" customHeight="1">
      <c r="A16" s="802"/>
      <c r="B16" s="1995" t="s">
        <v>1322</v>
      </c>
      <c r="C16" s="1992" t="s">
        <v>1343</v>
      </c>
      <c r="D16" s="1992" t="s">
        <v>723</v>
      </c>
      <c r="E16" s="1992"/>
      <c r="F16" s="1996"/>
      <c r="G16" s="1990"/>
      <c r="H16" s="1990"/>
      <c r="I16" s="1995">
        <v>0</v>
      </c>
      <c r="J16" s="1992">
        <v>0</v>
      </c>
      <c r="K16" s="1992">
        <v>0</v>
      </c>
      <c r="L16" s="1992">
        <v>0</v>
      </c>
      <c r="M16" s="1989"/>
      <c r="N16" s="1983"/>
      <c r="O16" s="802"/>
    </row>
    <row r="17" spans="1:15" s="1436" customFormat="1" ht="14.25" customHeight="1">
      <c r="A17" s="802"/>
      <c r="B17" s="1995" t="s">
        <v>1325</v>
      </c>
      <c r="C17" s="1992" t="s">
        <v>1344</v>
      </c>
      <c r="D17" s="1992" t="s">
        <v>723</v>
      </c>
      <c r="E17" s="1992"/>
      <c r="F17" s="1996"/>
      <c r="G17" s="1990"/>
      <c r="H17" s="1990"/>
      <c r="I17" s="1995">
        <v>8094000</v>
      </c>
      <c r="J17" s="1992">
        <v>13000000</v>
      </c>
      <c r="K17" s="1992">
        <v>20000000</v>
      </c>
      <c r="L17" s="1992">
        <v>0</v>
      </c>
      <c r="M17" s="1989"/>
      <c r="N17" s="1983"/>
      <c r="O17" s="802"/>
    </row>
    <row r="18" spans="1:15" s="1436" customFormat="1" ht="14.25" customHeight="1">
      <c r="A18" s="802"/>
      <c r="B18" s="1984" t="s">
        <v>1326</v>
      </c>
      <c r="C18" s="1991"/>
      <c r="D18" s="1991"/>
      <c r="E18" s="1991"/>
      <c r="F18" s="1985"/>
      <c r="G18" s="1990"/>
      <c r="H18" s="1990"/>
      <c r="I18" s="1982"/>
      <c r="J18" s="1989"/>
      <c r="K18" s="1989"/>
      <c r="L18" s="1989"/>
      <c r="M18" s="1989"/>
      <c r="N18" s="1983"/>
      <c r="O18" s="802"/>
    </row>
    <row r="19" spans="1:15" s="1436" customFormat="1" ht="14.25" customHeight="1">
      <c r="A19" s="802"/>
      <c r="B19" s="1995" t="s">
        <v>1361</v>
      </c>
      <c r="C19" s="1992" t="s">
        <v>1345</v>
      </c>
      <c r="D19" s="1992" t="s">
        <v>1339</v>
      </c>
      <c r="E19" s="1992"/>
      <c r="F19" s="1996"/>
      <c r="G19" s="1990"/>
      <c r="H19" s="1990"/>
      <c r="I19" s="1995">
        <v>0</v>
      </c>
      <c r="J19" s="1992">
        <v>2000000</v>
      </c>
      <c r="K19" s="1992">
        <v>0</v>
      </c>
      <c r="L19" s="1992">
        <v>0</v>
      </c>
      <c r="M19" s="1989"/>
      <c r="N19" s="1983"/>
      <c r="O19" s="802"/>
    </row>
    <row r="20" spans="1:15" s="1436" customFormat="1" ht="14.25" customHeight="1">
      <c r="A20" s="802"/>
      <c r="B20" s="1995" t="s">
        <v>1336</v>
      </c>
      <c r="C20" s="1992" t="s">
        <v>1346</v>
      </c>
      <c r="D20" s="1992" t="s">
        <v>1339</v>
      </c>
      <c r="E20" s="1992"/>
      <c r="F20" s="1996"/>
      <c r="G20" s="1990"/>
      <c r="H20" s="1990"/>
      <c r="I20" s="1995">
        <v>0</v>
      </c>
      <c r="J20" s="1992">
        <v>0</v>
      </c>
      <c r="K20" s="1992">
        <v>0</v>
      </c>
      <c r="L20" s="1992">
        <v>0</v>
      </c>
      <c r="M20" s="1989"/>
      <c r="N20" s="1983"/>
      <c r="O20" s="802"/>
    </row>
    <row r="21" spans="1:15" s="1436" customFormat="1" ht="14.25" customHeight="1">
      <c r="A21" s="802"/>
      <c r="B21" s="1995" t="s">
        <v>1337</v>
      </c>
      <c r="C21" s="1992" t="s">
        <v>1347</v>
      </c>
      <c r="D21" s="1992" t="s">
        <v>1341</v>
      </c>
      <c r="E21" s="1992" t="s">
        <v>1348</v>
      </c>
      <c r="F21" s="1996"/>
      <c r="G21" s="1990"/>
      <c r="H21" s="1990"/>
      <c r="I21" s="1995">
        <v>0</v>
      </c>
      <c r="J21" s="1992">
        <v>0</v>
      </c>
      <c r="K21" s="1992">
        <v>0</v>
      </c>
      <c r="L21" s="1992">
        <v>0</v>
      </c>
      <c r="M21" s="1989"/>
      <c r="N21" s="1983"/>
      <c r="O21" s="802"/>
    </row>
    <row r="22" spans="1:15" s="1436" customFormat="1" ht="14.25" customHeight="1">
      <c r="A22" s="802"/>
      <c r="B22" s="1995" t="s">
        <v>1362</v>
      </c>
      <c r="C22" s="1992" t="s">
        <v>1349</v>
      </c>
      <c r="D22" s="1992" t="s">
        <v>1341</v>
      </c>
      <c r="E22" s="1992"/>
      <c r="F22" s="1996"/>
      <c r="G22" s="1990"/>
      <c r="H22" s="1990"/>
      <c r="I22" s="1995">
        <v>3044800</v>
      </c>
      <c r="J22" s="1992">
        <v>3044800</v>
      </c>
      <c r="K22" s="1992">
        <v>3044800</v>
      </c>
      <c r="L22" s="1992">
        <v>3044800</v>
      </c>
      <c r="M22" s="1989"/>
      <c r="N22" s="1983"/>
      <c r="O22" s="802"/>
    </row>
    <row r="23" spans="1:15" s="1436" customFormat="1" ht="14.25" customHeight="1">
      <c r="A23" s="802"/>
      <c r="B23" s="1995" t="s">
        <v>1327</v>
      </c>
      <c r="C23" s="1992" t="s">
        <v>1350</v>
      </c>
      <c r="D23" s="1992" t="s">
        <v>722</v>
      </c>
      <c r="E23" s="1992"/>
      <c r="F23" s="1996"/>
      <c r="G23" s="1990"/>
      <c r="H23" s="1990"/>
      <c r="I23" s="1995">
        <v>0</v>
      </c>
      <c r="J23" s="1992">
        <v>0</v>
      </c>
      <c r="K23" s="1992">
        <v>0</v>
      </c>
      <c r="L23" s="1992">
        <v>0</v>
      </c>
      <c r="M23" s="1989"/>
      <c r="N23" s="1983"/>
      <c r="O23" s="802"/>
    </row>
    <row r="24" spans="1:15" s="1436" customFormat="1" ht="14.25" customHeight="1">
      <c r="A24" s="802"/>
      <c r="B24" s="1995" t="s">
        <v>1329</v>
      </c>
      <c r="C24" s="1992" t="s">
        <v>1351</v>
      </c>
      <c r="D24" s="1992" t="s">
        <v>722</v>
      </c>
      <c r="E24" s="1992"/>
      <c r="F24" s="1996"/>
      <c r="G24" s="1990"/>
      <c r="H24" s="1990"/>
      <c r="I24" s="1995">
        <v>0</v>
      </c>
      <c r="J24" s="1992">
        <v>0</v>
      </c>
      <c r="K24" s="1992">
        <v>0</v>
      </c>
      <c r="L24" s="1992">
        <v>0</v>
      </c>
      <c r="M24" s="1989"/>
      <c r="N24" s="1983"/>
      <c r="O24" s="802"/>
    </row>
    <row r="25" spans="1:15" s="1436" customFormat="1" ht="14.25" customHeight="1">
      <c r="A25" s="802"/>
      <c r="B25" s="1995" t="s">
        <v>1333</v>
      </c>
      <c r="C25" s="1992" t="s">
        <v>1352</v>
      </c>
      <c r="D25" s="1992" t="s">
        <v>722</v>
      </c>
      <c r="E25" s="1992"/>
      <c r="F25" s="1996"/>
      <c r="G25" s="1990"/>
      <c r="H25" s="1990"/>
      <c r="I25" s="1995">
        <v>0</v>
      </c>
      <c r="J25" s="1992">
        <v>0</v>
      </c>
      <c r="K25" s="1992">
        <v>0</v>
      </c>
      <c r="L25" s="1992">
        <v>0</v>
      </c>
      <c r="M25" s="1989"/>
      <c r="N25" s="1983"/>
      <c r="O25" s="802"/>
    </row>
    <row r="26" spans="1:15" s="1436" customFormat="1" ht="14.25" customHeight="1">
      <c r="A26" s="802"/>
      <c r="B26" s="1995" t="s">
        <v>1334</v>
      </c>
      <c r="C26" s="1992" t="s">
        <v>1353</v>
      </c>
      <c r="D26" s="1992" t="s">
        <v>722</v>
      </c>
      <c r="E26" s="1992"/>
      <c r="F26" s="1996"/>
      <c r="G26" s="1990"/>
      <c r="H26" s="1990"/>
      <c r="I26" s="1995">
        <v>0</v>
      </c>
      <c r="J26" s="1992">
        <v>0</v>
      </c>
      <c r="K26" s="1992">
        <v>0</v>
      </c>
      <c r="L26" s="1992">
        <v>0</v>
      </c>
      <c r="M26" s="1989"/>
      <c r="N26" s="1983"/>
      <c r="O26" s="802"/>
    </row>
    <row r="27" spans="1:15" s="1436" customFormat="1" ht="14.25" customHeight="1">
      <c r="A27" s="802"/>
      <c r="B27" s="1995" t="s">
        <v>1335</v>
      </c>
      <c r="C27" s="1992" t="s">
        <v>1354</v>
      </c>
      <c r="D27" s="1992" t="s">
        <v>722</v>
      </c>
      <c r="E27" s="1992"/>
      <c r="F27" s="1996"/>
      <c r="G27" s="1990"/>
      <c r="H27" s="1990"/>
      <c r="I27" s="1995">
        <v>0</v>
      </c>
      <c r="J27" s="1992">
        <v>0</v>
      </c>
      <c r="K27" s="1992">
        <v>0</v>
      </c>
      <c r="L27" s="1992">
        <v>0</v>
      </c>
      <c r="M27" s="1989"/>
      <c r="N27" s="1983"/>
      <c r="O27" s="802"/>
    </row>
    <row r="28" spans="1:15" s="1436" customFormat="1" ht="14.25" customHeight="1">
      <c r="A28" s="802"/>
      <c r="B28" s="1995" t="s">
        <v>1328</v>
      </c>
      <c r="C28" s="1992" t="s">
        <v>1355</v>
      </c>
      <c r="D28" s="1992" t="s">
        <v>723</v>
      </c>
      <c r="E28" s="1992"/>
      <c r="F28" s="1996"/>
      <c r="G28" s="1990"/>
      <c r="H28" s="1990"/>
      <c r="I28" s="1995">
        <v>0</v>
      </c>
      <c r="J28" s="1992">
        <v>0</v>
      </c>
      <c r="K28" s="1992">
        <v>0</v>
      </c>
      <c r="L28" s="1992">
        <v>0</v>
      </c>
      <c r="M28" s="1989"/>
      <c r="N28" s="1983"/>
      <c r="O28" s="802"/>
    </row>
    <row r="29" spans="1:15" s="1436" customFormat="1" ht="14.25" customHeight="1">
      <c r="A29" s="802"/>
      <c r="B29" s="1995" t="s">
        <v>1332</v>
      </c>
      <c r="C29" s="1992" t="s">
        <v>1356</v>
      </c>
      <c r="D29" s="1992" t="s">
        <v>723</v>
      </c>
      <c r="E29" s="1992"/>
      <c r="F29" s="1996"/>
      <c r="G29" s="1990"/>
      <c r="H29" s="1990"/>
      <c r="I29" s="1995">
        <v>0</v>
      </c>
      <c r="J29" s="1992">
        <v>0</v>
      </c>
      <c r="K29" s="1992">
        <v>0</v>
      </c>
      <c r="L29" s="1992">
        <v>0</v>
      </c>
      <c r="M29" s="1989"/>
      <c r="N29" s="1983"/>
      <c r="O29" s="802"/>
    </row>
    <row r="30" spans="1:15" s="1436" customFormat="1" ht="14.25" customHeight="1">
      <c r="A30" s="802"/>
      <c r="B30" s="1995" t="s">
        <v>1363</v>
      </c>
      <c r="C30" s="1992" t="s">
        <v>1357</v>
      </c>
      <c r="D30" s="1992" t="s">
        <v>644</v>
      </c>
      <c r="E30" s="1992"/>
      <c r="F30" s="1996"/>
      <c r="G30" s="1990"/>
      <c r="H30" s="1990"/>
      <c r="I30" s="1995">
        <v>0</v>
      </c>
      <c r="J30" s="1992">
        <v>0</v>
      </c>
      <c r="K30" s="1992">
        <v>0</v>
      </c>
      <c r="L30" s="1992">
        <v>0</v>
      </c>
      <c r="M30" s="1989"/>
      <c r="N30" s="1983"/>
      <c r="O30" s="802"/>
    </row>
    <row r="31" spans="1:15" s="1436" customFormat="1" ht="14.25" customHeight="1">
      <c r="A31" s="802"/>
      <c r="B31" s="1995" t="s">
        <v>1330</v>
      </c>
      <c r="C31" s="1992" t="s">
        <v>1358</v>
      </c>
      <c r="D31" s="1992" t="s">
        <v>724</v>
      </c>
      <c r="E31" s="1992"/>
      <c r="F31" s="1996"/>
      <c r="G31" s="1990"/>
      <c r="H31" s="1990"/>
      <c r="I31" s="1995">
        <v>0</v>
      </c>
      <c r="J31" s="1992">
        <v>0</v>
      </c>
      <c r="K31" s="1992">
        <v>0</v>
      </c>
      <c r="L31" s="1992">
        <v>0</v>
      </c>
      <c r="M31" s="1989"/>
      <c r="N31" s="1983"/>
      <c r="O31" s="802"/>
    </row>
    <row r="32" spans="1:15" s="1436" customFormat="1" ht="14.25" customHeight="1">
      <c r="A32" s="802"/>
      <c r="B32" s="1995" t="s">
        <v>1331</v>
      </c>
      <c r="C32" s="1992" t="s">
        <v>1359</v>
      </c>
      <c r="D32" s="1992" t="s">
        <v>724</v>
      </c>
      <c r="E32" s="1992"/>
      <c r="F32" s="1996"/>
      <c r="G32" s="1990"/>
      <c r="H32" s="1990"/>
      <c r="I32" s="1995">
        <v>3300000</v>
      </c>
      <c r="J32" s="1992">
        <v>0</v>
      </c>
      <c r="K32" s="1992">
        <v>0</v>
      </c>
      <c r="L32" s="1992">
        <v>0</v>
      </c>
      <c r="M32" s="1989"/>
      <c r="N32" s="1983"/>
      <c r="O32" s="802"/>
    </row>
    <row r="33" spans="1:15" s="1436" customFormat="1" ht="14.25" customHeight="1">
      <c r="A33" s="802"/>
      <c r="B33" s="1986"/>
      <c r="C33" s="1991"/>
      <c r="D33" s="1991"/>
      <c r="E33" s="1991"/>
      <c r="F33" s="1985"/>
      <c r="G33" s="1990"/>
      <c r="H33" s="1990"/>
      <c r="I33" s="1982"/>
      <c r="J33" s="1989"/>
      <c r="K33" s="1989"/>
      <c r="L33" s="1989"/>
      <c r="M33" s="1989"/>
      <c r="N33" s="1983"/>
      <c r="O33" s="802"/>
    </row>
    <row r="34" spans="1:15" ht="14.25" customHeight="1">
      <c r="A34" s="197"/>
      <c r="B34" s="1987"/>
      <c r="C34" s="1981"/>
      <c r="D34" s="1981"/>
      <c r="E34" s="1981"/>
      <c r="F34" s="1988"/>
      <c r="G34" s="898"/>
      <c r="H34" s="898"/>
      <c r="I34" s="1362"/>
      <c r="J34" s="1637"/>
      <c r="K34" s="1637"/>
      <c r="L34" s="1637"/>
      <c r="M34" s="1637"/>
      <c r="N34" s="1678"/>
      <c r="O34" s="197"/>
    </row>
    <row r="35" spans="1:15" ht="14.25" customHeight="1">
      <c r="A35" s="197"/>
      <c r="B35" s="1987"/>
      <c r="C35" s="1981"/>
      <c r="D35" s="1981"/>
      <c r="E35" s="1981"/>
      <c r="F35" s="1988"/>
      <c r="G35" s="898"/>
      <c r="H35" s="898"/>
      <c r="I35" s="1362"/>
      <c r="J35" s="1637"/>
      <c r="K35" s="1637"/>
      <c r="L35" s="1637"/>
      <c r="M35" s="1637"/>
      <c r="N35" s="1678"/>
      <c r="O35" s="197"/>
    </row>
    <row r="36" spans="1:15" ht="14.25" customHeight="1">
      <c r="A36" s="197"/>
      <c r="B36" s="1669"/>
      <c r="C36" s="1670"/>
      <c r="D36" s="1670"/>
      <c r="E36" s="1670"/>
      <c r="F36" s="1671"/>
      <c r="G36" s="898"/>
      <c r="H36" s="898"/>
      <c r="I36" s="1362"/>
      <c r="J36" s="1637"/>
      <c r="K36" s="1637"/>
      <c r="L36" s="1637"/>
      <c r="M36" s="1637"/>
      <c r="N36" s="1678"/>
      <c r="O36" s="197"/>
    </row>
    <row r="37" spans="1:15" ht="14.25" customHeight="1">
      <c r="A37" s="197"/>
      <c r="B37" s="1672"/>
      <c r="C37" s="1673"/>
      <c r="D37" s="1673"/>
      <c r="E37" s="1673"/>
      <c r="F37" s="1674"/>
      <c r="G37" s="898"/>
      <c r="H37" s="898"/>
      <c r="I37" s="1362"/>
      <c r="J37" s="1637"/>
      <c r="K37" s="1637"/>
      <c r="L37" s="1637"/>
      <c r="M37" s="1637"/>
      <c r="N37" s="1678"/>
      <c r="O37" s="197"/>
    </row>
    <row r="38" spans="1:15" ht="14.25" customHeight="1">
      <c r="A38" s="197"/>
      <c r="B38" s="1672"/>
      <c r="C38" s="1673"/>
      <c r="D38" s="1673"/>
      <c r="E38" s="1673"/>
      <c r="F38" s="1674"/>
      <c r="G38" s="898"/>
      <c r="H38" s="898"/>
      <c r="I38" s="1362"/>
      <c r="J38" s="1637"/>
      <c r="K38" s="1637"/>
      <c r="L38" s="1637"/>
      <c r="M38" s="1637"/>
      <c r="N38" s="1678"/>
      <c r="O38" s="197"/>
    </row>
    <row r="39" spans="1:15" ht="14.25" customHeight="1">
      <c r="A39" s="197"/>
      <c r="B39" s="1672"/>
      <c r="C39" s="1673"/>
      <c r="D39" s="1673"/>
      <c r="E39" s="1673"/>
      <c r="F39" s="1674"/>
      <c r="G39" s="898"/>
      <c r="H39" s="898"/>
      <c r="I39" s="1362"/>
      <c r="J39" s="1637"/>
      <c r="K39" s="1637"/>
      <c r="L39" s="1637"/>
      <c r="M39" s="1637"/>
      <c r="N39" s="1678"/>
      <c r="O39" s="197"/>
    </row>
    <row r="40" spans="1:15" ht="14.25" customHeight="1">
      <c r="A40" s="197"/>
      <c r="B40" s="1672"/>
      <c r="C40" s="1673"/>
      <c r="D40" s="1673"/>
      <c r="E40" s="1673"/>
      <c r="F40" s="1674"/>
      <c r="G40" s="898"/>
      <c r="H40" s="898"/>
      <c r="I40" s="1362"/>
      <c r="J40" s="1637"/>
      <c r="K40" s="1637"/>
      <c r="L40" s="1637"/>
      <c r="M40" s="1637"/>
      <c r="N40" s="1678"/>
      <c r="O40" s="197"/>
    </row>
    <row r="41" spans="1:15" ht="14.25" customHeight="1">
      <c r="A41" s="197"/>
      <c r="B41" s="1672"/>
      <c r="C41" s="1673"/>
      <c r="D41" s="1673"/>
      <c r="E41" s="1673"/>
      <c r="F41" s="1674"/>
      <c r="G41" s="898"/>
      <c r="H41" s="898"/>
      <c r="I41" s="1362"/>
      <c r="J41" s="1637"/>
      <c r="K41" s="1637"/>
      <c r="L41" s="1637"/>
      <c r="M41" s="1637"/>
      <c r="N41" s="1678"/>
      <c r="O41" s="197"/>
    </row>
    <row r="42" spans="1:15" ht="14.25" customHeight="1">
      <c r="A42" s="197"/>
      <c r="B42" s="1672"/>
      <c r="C42" s="1673"/>
      <c r="D42" s="1673"/>
      <c r="E42" s="1673"/>
      <c r="F42" s="1674"/>
      <c r="G42" s="898"/>
      <c r="H42" s="898"/>
      <c r="I42" s="1362"/>
      <c r="J42" s="1637"/>
      <c r="K42" s="1637"/>
      <c r="L42" s="1637"/>
      <c r="M42" s="1637"/>
      <c r="N42" s="1678"/>
      <c r="O42" s="197"/>
    </row>
    <row r="43" spans="1:15" ht="14.25" customHeight="1">
      <c r="A43" s="197"/>
      <c r="B43" s="1672"/>
      <c r="C43" s="1673"/>
      <c r="D43" s="1673"/>
      <c r="E43" s="1673"/>
      <c r="F43" s="1674"/>
      <c r="G43" s="898"/>
      <c r="H43" s="898"/>
      <c r="I43" s="1362"/>
      <c r="J43" s="1637"/>
      <c r="K43" s="1637"/>
      <c r="L43" s="1637"/>
      <c r="M43" s="1637"/>
      <c r="N43" s="1678"/>
      <c r="O43" s="197"/>
    </row>
    <row r="44" spans="1:15" ht="14.25" customHeight="1">
      <c r="A44" s="197"/>
      <c r="B44" s="1672"/>
      <c r="C44" s="1673"/>
      <c r="D44" s="1673"/>
      <c r="E44" s="1673"/>
      <c r="F44" s="1674"/>
      <c r="G44" s="898"/>
      <c r="H44" s="197"/>
      <c r="I44" s="1362"/>
      <c r="J44" s="1637"/>
      <c r="K44" s="1637"/>
      <c r="L44" s="1637"/>
      <c r="M44" s="1637"/>
      <c r="N44" s="1678"/>
      <c r="O44" s="197"/>
    </row>
    <row r="45" spans="1:15" ht="14.25" customHeight="1">
      <c r="A45" s="197"/>
      <c r="B45" s="1672"/>
      <c r="C45" s="1673"/>
      <c r="D45" s="1673"/>
      <c r="E45" s="1673"/>
      <c r="F45" s="1674"/>
      <c r="G45" s="898"/>
      <c r="H45" s="197"/>
      <c r="I45" s="1362"/>
      <c r="J45" s="1637"/>
      <c r="K45" s="1637"/>
      <c r="L45" s="1637"/>
      <c r="M45" s="1637"/>
      <c r="N45" s="1678"/>
      <c r="O45" s="197"/>
    </row>
    <row r="46" spans="1:15" ht="14.25" customHeight="1" thickBot="1">
      <c r="A46" s="197"/>
      <c r="B46" s="1675"/>
      <c r="C46" s="1676"/>
      <c r="D46" s="1676"/>
      <c r="E46" s="1676"/>
      <c r="F46" s="1677"/>
      <c r="G46" s="898"/>
      <c r="H46" s="197"/>
      <c r="I46" s="1679"/>
      <c r="J46" s="1680"/>
      <c r="K46" s="1680"/>
      <c r="L46" s="1680"/>
      <c r="M46" s="1680"/>
      <c r="N46" s="1681"/>
      <c r="O46" s="197"/>
    </row>
    <row r="47" spans="1:15">
      <c r="A47" s="197"/>
      <c r="B47" s="197"/>
      <c r="C47" s="197"/>
      <c r="D47" s="197"/>
      <c r="E47" s="197"/>
      <c r="F47" s="197"/>
      <c r="G47" s="197"/>
      <c r="H47" s="197"/>
      <c r="I47" s="197"/>
      <c r="J47" s="197"/>
      <c r="K47" s="197"/>
      <c r="L47" s="197"/>
      <c r="M47" s="197"/>
      <c r="N47" s="197"/>
      <c r="O47" s="197"/>
    </row>
    <row r="48" spans="1:15">
      <c r="A48" s="197"/>
      <c r="B48" s="197"/>
      <c r="C48" s="197"/>
      <c r="D48" s="197"/>
      <c r="E48" s="197"/>
      <c r="F48" s="197"/>
      <c r="G48" s="197"/>
      <c r="H48" s="197"/>
      <c r="I48" s="197"/>
      <c r="J48" s="197"/>
      <c r="K48" s="197"/>
      <c r="L48" s="197"/>
      <c r="M48" s="197"/>
      <c r="N48" s="197"/>
      <c r="O48" s="197"/>
    </row>
  </sheetData>
  <mergeCells count="18">
    <mergeCell ref="F5:F11"/>
    <mergeCell ref="I4:N4"/>
    <mergeCell ref="N5:N11"/>
    <mergeCell ref="B5:B11"/>
    <mergeCell ref="C5:C11"/>
    <mergeCell ref="I5:I11"/>
    <mergeCell ref="J5:J11"/>
    <mergeCell ref="M5:M11"/>
    <mergeCell ref="K5:K11"/>
    <mergeCell ref="L5:L11"/>
    <mergeCell ref="E5:E11"/>
    <mergeCell ref="I1:L1"/>
    <mergeCell ref="B2:F2"/>
    <mergeCell ref="B4:C4"/>
    <mergeCell ref="B3:C3"/>
    <mergeCell ref="I2:N2"/>
    <mergeCell ref="I3:N3"/>
    <mergeCell ref="E4:F4"/>
  </mergeCells>
  <pageMargins left="0.38" right="0.23622047244094491" top="0.3" bottom="0.19685039370078741" header="0.23622047244094491" footer="0.15748031496062992"/>
  <pageSetup paperSize="9" scale="81" fitToWidth="2" fitToHeight="2" pageOrder="overThenDown" orientation="landscape" r:id="rId1"/>
  <colBreaks count="1" manualBreakCount="1">
    <brk id="7" max="43"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view="pageBreakPreview" zoomScale="70" zoomScaleNormal="40" zoomScaleSheetLayoutView="70" workbookViewId="0">
      <selection activeCell="A10" sqref="A10"/>
    </sheetView>
  </sheetViews>
  <sheetFormatPr defaultRowHeight="14.25"/>
  <cols>
    <col min="1" max="1" width="2.7109375" style="277" customWidth="1"/>
    <col min="2" max="2" width="46.28515625" style="277" customWidth="1"/>
    <col min="3" max="3" width="28.140625" style="277" customWidth="1"/>
    <col min="4" max="4" width="21.7109375" style="277" customWidth="1"/>
    <col min="5" max="6" width="29.85546875" style="277" customWidth="1"/>
    <col min="7" max="7" width="1" style="277" customWidth="1"/>
    <col min="8" max="8" width="1.42578125" style="277" bestFit="1" customWidth="1"/>
    <col min="9" max="14" width="26.7109375" style="277" customWidth="1"/>
    <col min="15" max="15" width="2.42578125" style="277" customWidth="1"/>
    <col min="16" max="16384" width="9.140625" style="277"/>
  </cols>
  <sheetData>
    <row r="1" spans="1:17" s="215" customFormat="1" ht="26.25" customHeight="1" thickBot="1">
      <c r="A1" s="214"/>
      <c r="B1" s="1123"/>
      <c r="C1" s="1123" t="str">
        <f>Page3!A4</f>
        <v>MOHOKARE LOCAL MUNICIPALITY</v>
      </c>
      <c r="D1" s="1124"/>
      <c r="E1" s="1124"/>
      <c r="F1" s="416" t="str">
        <f>Page3!F4</f>
        <v>WSDP 2012</v>
      </c>
      <c r="G1" s="1124"/>
      <c r="H1" s="1124"/>
      <c r="I1" s="3709" t="str">
        <f>Page3!A4</f>
        <v>MOHOKARE LOCAL MUNICIPALITY</v>
      </c>
      <c r="J1" s="3709"/>
      <c r="K1" s="3709"/>
      <c r="L1" s="3709"/>
      <c r="M1" s="1511"/>
      <c r="N1" s="1640" t="str">
        <f>Page3!F4</f>
        <v>WSDP 2012</v>
      </c>
      <c r="O1" s="214"/>
    </row>
    <row r="2" spans="1:17" s="215" customFormat="1" ht="21" customHeight="1" thickBot="1">
      <c r="A2" s="214"/>
      <c r="B2" s="3710" t="s">
        <v>348</v>
      </c>
      <c r="C2" s="3711"/>
      <c r="D2" s="3711"/>
      <c r="E2" s="3711"/>
      <c r="F2" s="3712"/>
      <c r="G2" s="1683"/>
      <c r="H2" s="1683"/>
      <c r="I2" s="3717" t="s">
        <v>348</v>
      </c>
      <c r="J2" s="3718"/>
      <c r="K2" s="3718"/>
      <c r="L2" s="3718"/>
      <c r="M2" s="3718"/>
      <c r="N2" s="3719"/>
      <c r="O2" s="214"/>
    </row>
    <row r="3" spans="1:17" ht="19.5" customHeight="1">
      <c r="A3" s="197"/>
      <c r="B3" s="3715" t="s">
        <v>726</v>
      </c>
      <c r="C3" s="3716"/>
      <c r="D3" s="987"/>
      <c r="E3" s="987"/>
      <c r="F3" s="988"/>
      <c r="G3" s="986"/>
      <c r="H3" s="986"/>
      <c r="I3" s="3720" t="s">
        <v>698</v>
      </c>
      <c r="J3" s="3721"/>
      <c r="K3" s="3721"/>
      <c r="L3" s="3721"/>
      <c r="M3" s="3721"/>
      <c r="N3" s="3722"/>
      <c r="O3" s="197"/>
    </row>
    <row r="4" spans="1:17" ht="15.75" customHeight="1">
      <c r="A4" s="197"/>
      <c r="B4" s="3713" t="s">
        <v>174</v>
      </c>
      <c r="C4" s="3714"/>
      <c r="D4" s="1666" t="s">
        <v>718</v>
      </c>
      <c r="E4" s="3723" t="s">
        <v>1101</v>
      </c>
      <c r="F4" s="3724"/>
      <c r="G4" s="989"/>
      <c r="H4" s="990"/>
      <c r="I4" s="3728" t="s">
        <v>1103</v>
      </c>
      <c r="J4" s="3729"/>
      <c r="K4" s="3729"/>
      <c r="L4" s="3729"/>
      <c r="M4" s="3729"/>
      <c r="N4" s="3724"/>
      <c r="O4" s="991"/>
      <c r="P4" s="992"/>
      <c r="Q4" s="992"/>
    </row>
    <row r="5" spans="1:17" ht="15" customHeight="1">
      <c r="A5" s="197"/>
      <c r="B5" s="3713" t="s">
        <v>719</v>
      </c>
      <c r="C5" s="3723" t="s">
        <v>720</v>
      </c>
      <c r="D5" s="1667" t="s">
        <v>721</v>
      </c>
      <c r="E5" s="3736" t="s">
        <v>1101</v>
      </c>
      <c r="F5" s="3725" t="s">
        <v>1102</v>
      </c>
      <c r="G5" s="993"/>
      <c r="H5" s="993"/>
      <c r="I5" s="3733" t="s">
        <v>1020</v>
      </c>
      <c r="J5" s="3736" t="s">
        <v>1021</v>
      </c>
      <c r="K5" s="3739" t="s">
        <v>1104</v>
      </c>
      <c r="L5" s="3739" t="s">
        <v>1105</v>
      </c>
      <c r="M5" s="3739" t="s">
        <v>1106</v>
      </c>
      <c r="N5" s="3730" t="s">
        <v>1107</v>
      </c>
      <c r="O5" s="991"/>
      <c r="P5" s="992"/>
      <c r="Q5" s="992"/>
    </row>
    <row r="6" spans="1:17" ht="15" customHeight="1">
      <c r="A6" s="197"/>
      <c r="B6" s="3713"/>
      <c r="C6" s="3723"/>
      <c r="D6" s="1668" t="s">
        <v>722</v>
      </c>
      <c r="E6" s="3737"/>
      <c r="F6" s="3726"/>
      <c r="G6" s="993"/>
      <c r="H6" s="993"/>
      <c r="I6" s="3734"/>
      <c r="J6" s="3737"/>
      <c r="K6" s="3740"/>
      <c r="L6" s="3740"/>
      <c r="M6" s="3740"/>
      <c r="N6" s="3731"/>
      <c r="O6" s="991"/>
      <c r="P6" s="992"/>
      <c r="Q6" s="992"/>
    </row>
    <row r="7" spans="1:17" ht="15" customHeight="1">
      <c r="A7" s="197"/>
      <c r="B7" s="3713"/>
      <c r="C7" s="3723"/>
      <c r="D7" s="1668" t="s">
        <v>723</v>
      </c>
      <c r="E7" s="3737"/>
      <c r="F7" s="3726"/>
      <c r="G7" s="993"/>
      <c r="H7" s="993"/>
      <c r="I7" s="3734"/>
      <c r="J7" s="3737"/>
      <c r="K7" s="3740"/>
      <c r="L7" s="3740"/>
      <c r="M7" s="3740"/>
      <c r="N7" s="3731"/>
      <c r="O7" s="991"/>
      <c r="P7" s="992"/>
      <c r="Q7" s="992"/>
    </row>
    <row r="8" spans="1:17" ht="12" customHeight="1">
      <c r="A8" s="197"/>
      <c r="B8" s="3713"/>
      <c r="C8" s="3723"/>
      <c r="D8" s="1668" t="s">
        <v>644</v>
      </c>
      <c r="E8" s="3737"/>
      <c r="F8" s="3726"/>
      <c r="G8" s="993"/>
      <c r="H8" s="993"/>
      <c r="I8" s="3734"/>
      <c r="J8" s="3737"/>
      <c r="K8" s="3740"/>
      <c r="L8" s="3740"/>
      <c r="M8" s="3740"/>
      <c r="N8" s="3731"/>
      <c r="O8" s="991"/>
      <c r="P8" s="992"/>
      <c r="Q8" s="992"/>
    </row>
    <row r="9" spans="1:17" ht="14.25" customHeight="1">
      <c r="A9" s="197"/>
      <c r="B9" s="3713"/>
      <c r="C9" s="3723"/>
      <c r="D9" s="1668" t="s">
        <v>724</v>
      </c>
      <c r="E9" s="3737"/>
      <c r="F9" s="3726"/>
      <c r="G9" s="994"/>
      <c r="H9" s="994"/>
      <c r="I9" s="3734"/>
      <c r="J9" s="3737"/>
      <c r="K9" s="3740"/>
      <c r="L9" s="3740"/>
      <c r="M9" s="3740"/>
      <c r="N9" s="3731"/>
      <c r="O9" s="991"/>
      <c r="P9" s="992"/>
      <c r="Q9" s="992"/>
    </row>
    <row r="10" spans="1:17" ht="15" customHeight="1">
      <c r="A10" s="197"/>
      <c r="B10" s="3713"/>
      <c r="C10" s="3723"/>
      <c r="D10" s="1668" t="s">
        <v>725</v>
      </c>
      <c r="E10" s="3737"/>
      <c r="F10" s="3726"/>
      <c r="G10" s="994"/>
      <c r="H10" s="994"/>
      <c r="I10" s="3734"/>
      <c r="J10" s="3737"/>
      <c r="K10" s="3740"/>
      <c r="L10" s="3740"/>
      <c r="M10" s="3740"/>
      <c r="N10" s="3731"/>
      <c r="O10" s="991"/>
      <c r="P10" s="992"/>
      <c r="Q10" s="992"/>
    </row>
    <row r="11" spans="1:17" ht="16.5" customHeight="1">
      <c r="A11" s="197"/>
      <c r="B11" s="3713"/>
      <c r="C11" s="3723"/>
      <c r="D11" s="1682" t="s">
        <v>149</v>
      </c>
      <c r="E11" s="3738"/>
      <c r="F11" s="3727"/>
      <c r="G11" s="994"/>
      <c r="H11" s="994"/>
      <c r="I11" s="3735"/>
      <c r="J11" s="3738"/>
      <c r="K11" s="3741"/>
      <c r="L11" s="3741"/>
      <c r="M11" s="3741"/>
      <c r="N11" s="3732"/>
      <c r="O11" s="991"/>
      <c r="P11" s="992"/>
      <c r="Q11" s="992"/>
    </row>
    <row r="12" spans="1:17">
      <c r="A12" s="197"/>
      <c r="B12" s="1669"/>
      <c r="C12" s="1670"/>
      <c r="D12" s="1670"/>
      <c r="E12" s="1670"/>
      <c r="F12" s="1671"/>
      <c r="G12" s="1638"/>
      <c r="H12" s="1638"/>
      <c r="I12" s="1362"/>
      <c r="J12" s="1637"/>
      <c r="K12" s="1637"/>
      <c r="L12" s="1637"/>
      <c r="M12" s="1637"/>
      <c r="N12" s="1678"/>
      <c r="O12" s="197"/>
    </row>
    <row r="13" spans="1:17">
      <c r="A13" s="197"/>
      <c r="B13" s="1672"/>
      <c r="C13" s="1673"/>
      <c r="D13" s="1673"/>
      <c r="E13" s="1673"/>
      <c r="F13" s="1674"/>
      <c r="G13" s="1638"/>
      <c r="H13" s="1638"/>
      <c r="I13" s="1362"/>
      <c r="J13" s="1637"/>
      <c r="K13" s="1637"/>
      <c r="L13" s="1637"/>
      <c r="M13" s="1637"/>
      <c r="N13" s="1678"/>
      <c r="O13" s="197"/>
    </row>
    <row r="14" spans="1:17">
      <c r="A14" s="197"/>
      <c r="B14" s="1672"/>
      <c r="C14" s="1673"/>
      <c r="D14" s="1673"/>
      <c r="E14" s="1673"/>
      <c r="F14" s="1674"/>
      <c r="G14" s="1638"/>
      <c r="H14" s="1638"/>
      <c r="I14" s="1362"/>
      <c r="J14" s="1637"/>
      <c r="K14" s="1637"/>
      <c r="L14" s="1637"/>
      <c r="M14" s="1637"/>
      <c r="N14" s="1678"/>
      <c r="O14" s="197"/>
    </row>
    <row r="15" spans="1:17">
      <c r="A15" s="197"/>
      <c r="B15" s="1672"/>
      <c r="C15" s="1673"/>
      <c r="D15" s="1673"/>
      <c r="E15" s="1673"/>
      <c r="F15" s="1674"/>
      <c r="G15" s="1638"/>
      <c r="H15" s="1638"/>
      <c r="I15" s="1362"/>
      <c r="J15" s="1637"/>
      <c r="K15" s="1637"/>
      <c r="L15" s="1637"/>
      <c r="M15" s="1637"/>
      <c r="N15" s="1678"/>
      <c r="O15" s="197"/>
    </row>
    <row r="16" spans="1:17">
      <c r="A16" s="197"/>
      <c r="B16" s="1672"/>
      <c r="C16" s="1673"/>
      <c r="D16" s="1673"/>
      <c r="E16" s="1673"/>
      <c r="F16" s="1674"/>
      <c r="G16" s="1638"/>
      <c r="H16" s="1638"/>
      <c r="I16" s="1362"/>
      <c r="J16" s="1637"/>
      <c r="K16" s="1637"/>
      <c r="L16" s="1637"/>
      <c r="M16" s="1637"/>
      <c r="N16" s="1678"/>
      <c r="O16" s="197"/>
    </row>
    <row r="17" spans="1:15">
      <c r="A17" s="197"/>
      <c r="B17" s="1672"/>
      <c r="C17" s="1673"/>
      <c r="D17" s="1673"/>
      <c r="E17" s="1673"/>
      <c r="F17" s="1674"/>
      <c r="G17" s="1638"/>
      <c r="H17" s="1638"/>
      <c r="I17" s="1362"/>
      <c r="J17" s="1637"/>
      <c r="K17" s="1637"/>
      <c r="L17" s="1637"/>
      <c r="M17" s="1637"/>
      <c r="N17" s="1678"/>
      <c r="O17" s="197"/>
    </row>
    <row r="18" spans="1:15">
      <c r="A18" s="197"/>
      <c r="B18" s="1672"/>
      <c r="C18" s="1673"/>
      <c r="D18" s="1673"/>
      <c r="E18" s="1673"/>
      <c r="F18" s="1674"/>
      <c r="G18" s="1638"/>
      <c r="H18" s="1638"/>
      <c r="I18" s="1362"/>
      <c r="J18" s="1637"/>
      <c r="K18" s="1637"/>
      <c r="L18" s="1637"/>
      <c r="M18" s="1637"/>
      <c r="N18" s="1678"/>
      <c r="O18" s="197"/>
    </row>
    <row r="19" spans="1:15">
      <c r="A19" s="197"/>
      <c r="B19" s="1672"/>
      <c r="C19" s="1673"/>
      <c r="D19" s="1673"/>
      <c r="E19" s="1673"/>
      <c r="F19" s="1674"/>
      <c r="G19" s="1638"/>
      <c r="H19" s="1638"/>
      <c r="I19" s="1362"/>
      <c r="J19" s="1637"/>
      <c r="K19" s="1637"/>
      <c r="L19" s="1637"/>
      <c r="M19" s="1637"/>
      <c r="N19" s="1678"/>
      <c r="O19" s="197"/>
    </row>
    <row r="20" spans="1:15">
      <c r="A20" s="197"/>
      <c r="B20" s="1672"/>
      <c r="C20" s="1673"/>
      <c r="D20" s="1673"/>
      <c r="E20" s="1673"/>
      <c r="F20" s="1674"/>
      <c r="G20" s="1638"/>
      <c r="H20" s="1638"/>
      <c r="I20" s="1362"/>
      <c r="J20" s="1637"/>
      <c r="K20" s="1637"/>
      <c r="L20" s="1637"/>
      <c r="M20" s="1637"/>
      <c r="N20" s="1678"/>
      <c r="O20" s="197"/>
    </row>
    <row r="21" spans="1:15">
      <c r="A21" s="197"/>
      <c r="B21" s="1672"/>
      <c r="C21" s="1673"/>
      <c r="D21" s="1673"/>
      <c r="E21" s="1673"/>
      <c r="F21" s="1674"/>
      <c r="G21" s="1638"/>
      <c r="H21" s="1638"/>
      <c r="I21" s="1362"/>
      <c r="J21" s="1637"/>
      <c r="K21" s="1637"/>
      <c r="L21" s="1637"/>
      <c r="M21" s="1637"/>
      <c r="N21" s="1678"/>
      <c r="O21" s="197"/>
    </row>
    <row r="22" spans="1:15">
      <c r="A22" s="197"/>
      <c r="B22" s="1672"/>
      <c r="C22" s="1673"/>
      <c r="D22" s="1673"/>
      <c r="E22" s="1673"/>
      <c r="F22" s="1674"/>
      <c r="G22" s="1638"/>
      <c r="H22" s="1638"/>
      <c r="I22" s="1362"/>
      <c r="J22" s="1637"/>
      <c r="K22" s="1637"/>
      <c r="L22" s="1637"/>
      <c r="M22" s="1637"/>
      <c r="N22" s="1678"/>
      <c r="O22" s="197"/>
    </row>
    <row r="23" spans="1:15">
      <c r="A23" s="197"/>
      <c r="B23" s="1672"/>
      <c r="C23" s="1673"/>
      <c r="D23" s="1673"/>
      <c r="E23" s="1673"/>
      <c r="F23" s="1674"/>
      <c r="G23" s="1638"/>
      <c r="H23" s="1638"/>
      <c r="I23" s="1362"/>
      <c r="J23" s="1637"/>
      <c r="K23" s="1637"/>
      <c r="L23" s="1637"/>
      <c r="M23" s="1637"/>
      <c r="N23" s="1678"/>
      <c r="O23" s="197"/>
    </row>
    <row r="24" spans="1:15">
      <c r="A24" s="197"/>
      <c r="B24" s="1672"/>
      <c r="C24" s="1673"/>
      <c r="D24" s="1673"/>
      <c r="E24" s="1673"/>
      <c r="F24" s="1674"/>
      <c r="G24" s="1638"/>
      <c r="H24" s="1638"/>
      <c r="I24" s="1362"/>
      <c r="J24" s="1637"/>
      <c r="K24" s="1637"/>
      <c r="L24" s="1637"/>
      <c r="M24" s="1637"/>
      <c r="N24" s="1678"/>
      <c r="O24" s="197"/>
    </row>
    <row r="25" spans="1:15">
      <c r="A25" s="197"/>
      <c r="B25" s="1672"/>
      <c r="C25" s="1673"/>
      <c r="D25" s="1673"/>
      <c r="E25" s="1673"/>
      <c r="F25" s="1674"/>
      <c r="G25" s="1638"/>
      <c r="H25" s="1638"/>
      <c r="I25" s="1362"/>
      <c r="J25" s="1637"/>
      <c r="K25" s="1637"/>
      <c r="L25" s="1637"/>
      <c r="M25" s="1637"/>
      <c r="N25" s="1678"/>
      <c r="O25" s="197"/>
    </row>
    <row r="26" spans="1:15">
      <c r="A26" s="197"/>
      <c r="B26" s="1672"/>
      <c r="C26" s="1673"/>
      <c r="D26" s="1673"/>
      <c r="E26" s="1673"/>
      <c r="F26" s="1674"/>
      <c r="G26" s="1638"/>
      <c r="H26" s="1638"/>
      <c r="I26" s="1362"/>
      <c r="J26" s="1637"/>
      <c r="K26" s="1637"/>
      <c r="L26" s="1637"/>
      <c r="M26" s="1637"/>
      <c r="N26" s="1678"/>
      <c r="O26" s="197"/>
    </row>
    <row r="27" spans="1:15">
      <c r="A27" s="197"/>
      <c r="B27" s="1672"/>
      <c r="C27" s="1673"/>
      <c r="D27" s="1673"/>
      <c r="E27" s="1673"/>
      <c r="F27" s="1674"/>
      <c r="G27" s="1638"/>
      <c r="H27" s="1638"/>
      <c r="I27" s="1362"/>
      <c r="J27" s="1637"/>
      <c r="K27" s="1637"/>
      <c r="L27" s="1637"/>
      <c r="M27" s="1637"/>
      <c r="N27" s="1678"/>
      <c r="O27" s="197"/>
    </row>
    <row r="28" spans="1:15">
      <c r="A28" s="197"/>
      <c r="B28" s="1672"/>
      <c r="C28" s="1673"/>
      <c r="D28" s="1673"/>
      <c r="E28" s="1673"/>
      <c r="F28" s="1674"/>
      <c r="G28" s="1638"/>
      <c r="H28" s="1638"/>
      <c r="I28" s="1362"/>
      <c r="J28" s="1637"/>
      <c r="K28" s="1637"/>
      <c r="L28" s="1637"/>
      <c r="M28" s="1637"/>
      <c r="N28" s="1678"/>
      <c r="O28" s="197"/>
    </row>
    <row r="29" spans="1:15">
      <c r="A29" s="197"/>
      <c r="B29" s="1672"/>
      <c r="C29" s="1673"/>
      <c r="D29" s="1673"/>
      <c r="E29" s="1673"/>
      <c r="F29" s="1674"/>
      <c r="G29" s="1638"/>
      <c r="H29" s="1638"/>
      <c r="I29" s="1362"/>
      <c r="J29" s="1637"/>
      <c r="K29" s="1637"/>
      <c r="L29" s="1637"/>
      <c r="M29" s="1637"/>
      <c r="N29" s="1678"/>
      <c r="O29" s="197"/>
    </row>
    <row r="30" spans="1:15">
      <c r="A30" s="197"/>
      <c r="B30" s="1672"/>
      <c r="C30" s="1673"/>
      <c r="D30" s="1673"/>
      <c r="E30" s="1673"/>
      <c r="F30" s="1674"/>
      <c r="G30" s="1638"/>
      <c r="H30" s="1638"/>
      <c r="I30" s="1362"/>
      <c r="J30" s="1637"/>
      <c r="K30" s="1637"/>
      <c r="L30" s="1637"/>
      <c r="M30" s="1637"/>
      <c r="N30" s="1678"/>
      <c r="O30" s="197"/>
    </row>
    <row r="31" spans="1:15">
      <c r="A31" s="197"/>
      <c r="B31" s="1672"/>
      <c r="C31" s="1673"/>
      <c r="D31" s="1673"/>
      <c r="E31" s="1673"/>
      <c r="F31" s="1674"/>
      <c r="G31" s="1638"/>
      <c r="H31" s="1638"/>
      <c r="I31" s="1362"/>
      <c r="J31" s="1637"/>
      <c r="K31" s="1637"/>
      <c r="L31" s="1637"/>
      <c r="M31" s="1637"/>
      <c r="N31" s="1678"/>
      <c r="O31" s="197"/>
    </row>
    <row r="32" spans="1:15">
      <c r="A32" s="197"/>
      <c r="B32" s="1672"/>
      <c r="C32" s="1673"/>
      <c r="D32" s="1673"/>
      <c r="E32" s="1673"/>
      <c r="F32" s="1674"/>
      <c r="G32" s="1638"/>
      <c r="H32" s="1638"/>
      <c r="I32" s="1362"/>
      <c r="J32" s="1637"/>
      <c r="K32" s="1637"/>
      <c r="L32" s="1637"/>
      <c r="M32" s="1637"/>
      <c r="N32" s="1678"/>
      <c r="O32" s="197"/>
    </row>
    <row r="33" spans="1:15">
      <c r="A33" s="197"/>
      <c r="B33" s="1672"/>
      <c r="C33" s="1673"/>
      <c r="D33" s="1673"/>
      <c r="E33" s="1673"/>
      <c r="F33" s="1674"/>
      <c r="G33" s="1638"/>
      <c r="H33" s="1638"/>
      <c r="I33" s="1362"/>
      <c r="J33" s="1637"/>
      <c r="K33" s="1637"/>
      <c r="L33" s="1637"/>
      <c r="M33" s="1637"/>
      <c r="N33" s="1678"/>
      <c r="O33" s="197"/>
    </row>
    <row r="34" spans="1:15">
      <c r="A34" s="197"/>
      <c r="B34" s="1672"/>
      <c r="C34" s="1673"/>
      <c r="D34" s="1673"/>
      <c r="E34" s="1673"/>
      <c r="F34" s="1674"/>
      <c r="G34" s="1638"/>
      <c r="H34" s="1638"/>
      <c r="I34" s="1362"/>
      <c r="J34" s="1637"/>
      <c r="K34" s="1637"/>
      <c r="L34" s="1637"/>
      <c r="M34" s="1637"/>
      <c r="N34" s="1678"/>
      <c r="O34" s="197"/>
    </row>
    <row r="35" spans="1:15">
      <c r="A35" s="197"/>
      <c r="B35" s="1672"/>
      <c r="C35" s="1673"/>
      <c r="D35" s="1673"/>
      <c r="E35" s="1673"/>
      <c r="F35" s="1674"/>
      <c r="G35" s="1638"/>
      <c r="H35" s="1638"/>
      <c r="I35" s="1362"/>
      <c r="J35" s="1637"/>
      <c r="K35" s="1637"/>
      <c r="L35" s="1637"/>
      <c r="M35" s="1637"/>
      <c r="N35" s="1678"/>
      <c r="O35" s="197"/>
    </row>
    <row r="36" spans="1:15">
      <c r="A36" s="197"/>
      <c r="B36" s="1672"/>
      <c r="C36" s="1673"/>
      <c r="D36" s="1673"/>
      <c r="E36" s="1673"/>
      <c r="F36" s="1674"/>
      <c r="G36" s="1638"/>
      <c r="H36" s="1638"/>
      <c r="I36" s="1362"/>
      <c r="J36" s="1637"/>
      <c r="K36" s="1637"/>
      <c r="L36" s="1637"/>
      <c r="M36" s="1637"/>
      <c r="N36" s="1678"/>
      <c r="O36" s="197"/>
    </row>
    <row r="37" spans="1:15">
      <c r="A37" s="197"/>
      <c r="B37" s="1672"/>
      <c r="C37" s="1673"/>
      <c r="D37" s="1673"/>
      <c r="E37" s="1673"/>
      <c r="F37" s="1674"/>
      <c r="G37" s="1638"/>
      <c r="H37" s="1638"/>
      <c r="I37" s="1362"/>
      <c r="J37" s="1637"/>
      <c r="K37" s="1637"/>
      <c r="L37" s="1637"/>
      <c r="M37" s="1637"/>
      <c r="N37" s="1678"/>
      <c r="O37" s="197"/>
    </row>
    <row r="38" spans="1:15">
      <c r="A38" s="197"/>
      <c r="B38" s="1672"/>
      <c r="C38" s="1673"/>
      <c r="D38" s="1673"/>
      <c r="E38" s="1673"/>
      <c r="F38" s="1674"/>
      <c r="G38" s="1638"/>
      <c r="H38" s="1638"/>
      <c r="I38" s="1362"/>
      <c r="J38" s="1637"/>
      <c r="K38" s="1637"/>
      <c r="L38" s="1637"/>
      <c r="M38" s="1637"/>
      <c r="N38" s="1678"/>
      <c r="O38" s="197"/>
    </row>
    <row r="39" spans="1:15">
      <c r="A39" s="197"/>
      <c r="B39" s="1672"/>
      <c r="C39" s="1673"/>
      <c r="D39" s="1673"/>
      <c r="E39" s="1673"/>
      <c r="F39" s="1674"/>
      <c r="G39" s="1638"/>
      <c r="H39" s="1638"/>
      <c r="I39" s="1362"/>
      <c r="J39" s="1637"/>
      <c r="K39" s="1637"/>
      <c r="L39" s="1637"/>
      <c r="M39" s="1637"/>
      <c r="N39" s="1678"/>
      <c r="O39" s="197"/>
    </row>
    <row r="40" spans="1:15">
      <c r="A40" s="197"/>
      <c r="B40" s="1672"/>
      <c r="C40" s="1673"/>
      <c r="D40" s="1673"/>
      <c r="E40" s="1673"/>
      <c r="F40" s="1674"/>
      <c r="G40" s="1638"/>
      <c r="H40" s="1638"/>
      <c r="I40" s="1362"/>
      <c r="J40" s="1637"/>
      <c r="K40" s="1637"/>
      <c r="L40" s="1637"/>
      <c r="M40" s="1637"/>
      <c r="N40" s="1678"/>
      <c r="O40" s="197"/>
    </row>
    <row r="41" spans="1:15">
      <c r="A41" s="197"/>
      <c r="B41" s="1672"/>
      <c r="C41" s="1673"/>
      <c r="D41" s="1673"/>
      <c r="E41" s="1673"/>
      <c r="F41" s="1674"/>
      <c r="G41" s="1638"/>
      <c r="H41" s="1638"/>
      <c r="I41" s="1362"/>
      <c r="J41" s="1637"/>
      <c r="K41" s="1637"/>
      <c r="L41" s="1637"/>
      <c r="M41" s="1637"/>
      <c r="N41" s="1678"/>
      <c r="O41" s="197"/>
    </row>
    <row r="42" spans="1:15">
      <c r="A42" s="197"/>
      <c r="B42" s="1672"/>
      <c r="C42" s="1673"/>
      <c r="D42" s="1673"/>
      <c r="E42" s="1673"/>
      <c r="F42" s="1674"/>
      <c r="G42" s="1638"/>
      <c r="H42" s="1638"/>
      <c r="I42" s="1362"/>
      <c r="J42" s="1637"/>
      <c r="K42" s="1637"/>
      <c r="L42" s="1637"/>
      <c r="M42" s="1637"/>
      <c r="N42" s="1678"/>
      <c r="O42" s="197"/>
    </row>
    <row r="43" spans="1:15">
      <c r="A43" s="197"/>
      <c r="B43" s="1672"/>
      <c r="C43" s="1673"/>
      <c r="D43" s="1673"/>
      <c r="E43" s="1673"/>
      <c r="F43" s="1674"/>
      <c r="G43" s="1638"/>
      <c r="H43" s="1638"/>
      <c r="I43" s="1362"/>
      <c r="J43" s="1637"/>
      <c r="K43" s="1637"/>
      <c r="L43" s="1637"/>
      <c r="M43" s="1637"/>
      <c r="N43" s="1678"/>
      <c r="O43" s="197"/>
    </row>
    <row r="44" spans="1:15">
      <c r="A44" s="197"/>
      <c r="B44" s="1672"/>
      <c r="C44" s="1673"/>
      <c r="D44" s="1673"/>
      <c r="E44" s="1673"/>
      <c r="F44" s="1674"/>
      <c r="G44" s="1638"/>
      <c r="H44" s="197"/>
      <c r="I44" s="1362"/>
      <c r="J44" s="1637"/>
      <c r="K44" s="1637"/>
      <c r="L44" s="1637"/>
      <c r="M44" s="1637"/>
      <c r="N44" s="1678"/>
      <c r="O44" s="197"/>
    </row>
    <row r="45" spans="1:15">
      <c r="A45" s="197"/>
      <c r="B45" s="1672"/>
      <c r="C45" s="1673"/>
      <c r="D45" s="1673"/>
      <c r="E45" s="1673"/>
      <c r="F45" s="1674"/>
      <c r="G45" s="1638"/>
      <c r="H45" s="197"/>
      <c r="I45" s="1362"/>
      <c r="J45" s="1637"/>
      <c r="K45" s="1637"/>
      <c r="L45" s="1637"/>
      <c r="M45" s="1637"/>
      <c r="N45" s="1678"/>
      <c r="O45" s="197"/>
    </row>
    <row r="46" spans="1:15" ht="15" thickBot="1">
      <c r="A46" s="197"/>
      <c r="B46" s="1675"/>
      <c r="C46" s="1676"/>
      <c r="D46" s="1676"/>
      <c r="E46" s="1676"/>
      <c r="F46" s="1677"/>
      <c r="G46" s="1638"/>
      <c r="H46" s="197"/>
      <c r="I46" s="1679"/>
      <c r="J46" s="1680"/>
      <c r="K46" s="1680"/>
      <c r="L46" s="1680"/>
      <c r="M46" s="1680"/>
      <c r="N46" s="1681"/>
      <c r="O46" s="197"/>
    </row>
    <row r="47" spans="1:15">
      <c r="A47" s="197"/>
      <c r="B47" s="197"/>
      <c r="C47" s="197"/>
      <c r="D47" s="197"/>
      <c r="E47" s="197"/>
      <c r="F47" s="197"/>
      <c r="G47" s="197"/>
      <c r="H47" s="197"/>
      <c r="I47" s="197"/>
      <c r="J47" s="197"/>
      <c r="K47" s="197"/>
      <c r="L47" s="197"/>
      <c r="M47" s="197"/>
      <c r="N47" s="197"/>
      <c r="O47" s="197"/>
    </row>
    <row r="48" spans="1:15">
      <c r="A48" s="197"/>
      <c r="B48" s="197"/>
      <c r="C48" s="197"/>
      <c r="D48" s="197"/>
      <c r="E48" s="197"/>
      <c r="F48" s="197"/>
      <c r="G48" s="197"/>
      <c r="H48" s="197"/>
      <c r="I48" s="197"/>
      <c r="J48" s="197"/>
      <c r="K48" s="197"/>
      <c r="L48" s="197"/>
      <c r="M48" s="197"/>
      <c r="N48" s="197"/>
      <c r="O48" s="197"/>
    </row>
  </sheetData>
  <mergeCells count="18">
    <mergeCell ref="K5:K11"/>
    <mergeCell ref="L5:L11"/>
    <mergeCell ref="M5:M11"/>
    <mergeCell ref="N5:N11"/>
    <mergeCell ref="B5:B11"/>
    <mergeCell ref="C5:C11"/>
    <mergeCell ref="E5:E11"/>
    <mergeCell ref="F5:F11"/>
    <mergeCell ref="I5:I11"/>
    <mergeCell ref="J5:J11"/>
    <mergeCell ref="B4:C4"/>
    <mergeCell ref="E4:F4"/>
    <mergeCell ref="I4:N4"/>
    <mergeCell ref="I1:L1"/>
    <mergeCell ref="B2:F2"/>
    <mergeCell ref="I2:N2"/>
    <mergeCell ref="B3:C3"/>
    <mergeCell ref="I3:N3"/>
  </mergeCells>
  <pageMargins left="0.38" right="0.23622047244094491" top="0.3" bottom="0.19685039370078741" header="0.23622047244094491" footer="0.15748031496062992"/>
  <pageSetup paperSize="9" scale="80" fitToWidth="2" fitToHeight="2" pageOrder="overThenDown" orientation="landscape" r:id="rId1"/>
  <colBreaks count="1" manualBreakCount="1">
    <brk id="7" max="43"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I35"/>
  <sheetViews>
    <sheetView view="pageBreakPreview" topLeftCell="A4" zoomScale="80" zoomScaleSheetLayoutView="80" workbookViewId="0">
      <selection activeCell="B5" sqref="B5"/>
    </sheetView>
  </sheetViews>
  <sheetFormatPr defaultRowHeight="14.25"/>
  <cols>
    <col min="1" max="1" width="1.28515625" style="215" customWidth="1"/>
    <col min="2" max="2" width="3.85546875" style="215" customWidth="1"/>
    <col min="3" max="3" width="4.7109375" style="215" customWidth="1"/>
    <col min="4" max="4" width="55" style="215" customWidth="1"/>
    <col min="5" max="5" width="23.42578125" style="215" customWidth="1"/>
    <col min="6" max="6" width="24.7109375" style="215" customWidth="1"/>
    <col min="7" max="7" width="26.28515625" style="215" customWidth="1"/>
    <col min="8" max="8" width="1.140625" style="215" customWidth="1"/>
    <col min="9" max="9" width="1" style="215" customWidth="1"/>
    <col min="10" max="16384" width="9.140625" style="215"/>
  </cols>
  <sheetData>
    <row r="1" spans="1:9" ht="15.75" thickBot="1">
      <c r="A1" s="214"/>
      <c r="B1" s="1209" t="s">
        <v>1</v>
      </c>
      <c r="C1" s="1209"/>
      <c r="D1" s="1209" t="str">
        <f>Page3!A4</f>
        <v>MOHOKARE LOCAL MUNICIPALITY</v>
      </c>
      <c r="E1" s="1389"/>
      <c r="F1" s="3743" t="str">
        <f>Page3!F4</f>
        <v>WSDP 2012</v>
      </c>
      <c r="G1" s="3743"/>
      <c r="H1" s="1209"/>
      <c r="I1" s="214"/>
    </row>
    <row r="2" spans="1:9" ht="21" customHeight="1" thickBot="1">
      <c r="A2" s="214"/>
      <c r="B2" s="3744" t="s">
        <v>349</v>
      </c>
      <c r="C2" s="3745"/>
      <c r="D2" s="3745"/>
      <c r="E2" s="3745"/>
      <c r="F2" s="3745"/>
      <c r="G2" s="3745"/>
      <c r="H2" s="1437"/>
      <c r="I2" s="214"/>
    </row>
    <row r="3" spans="1:9" ht="15.75" customHeight="1">
      <c r="A3" s="214"/>
      <c r="B3" s="1438"/>
      <c r="C3" s="1439"/>
      <c r="D3" s="1439"/>
      <c r="E3" s="1440"/>
      <c r="F3" s="1441"/>
      <c r="G3" s="1441"/>
      <c r="H3" s="1442"/>
      <c r="I3" s="214"/>
    </row>
    <row r="4" spans="1:9" ht="22.5" customHeight="1">
      <c r="A4" s="214"/>
      <c r="B4" s="1443"/>
      <c r="C4" s="3750" t="str">
        <f>Page3!A4</f>
        <v>MOHOKARE LOCAL MUNICIPALITY</v>
      </c>
      <c r="D4" s="3750"/>
      <c r="E4" s="3750"/>
      <c r="F4" s="3750"/>
      <c r="G4" s="3750"/>
      <c r="H4" s="1444"/>
      <c r="I4" s="214"/>
    </row>
    <row r="5" spans="1:9">
      <c r="A5" s="214"/>
      <c r="B5" s="1445"/>
      <c r="C5" s="1077"/>
      <c r="D5" s="1446"/>
      <c r="E5" s="1447"/>
      <c r="F5" s="756"/>
      <c r="G5" s="756"/>
      <c r="H5" s="1235"/>
      <c r="I5" s="214"/>
    </row>
    <row r="6" spans="1:9" ht="15.75">
      <c r="A6" s="214"/>
      <c r="B6" s="3746" t="s">
        <v>175</v>
      </c>
      <c r="C6" s="3747"/>
      <c r="D6" s="3747"/>
      <c r="E6" s="3747"/>
      <c r="F6" s="3747"/>
      <c r="G6" s="3747"/>
      <c r="H6" s="1448"/>
      <c r="I6" s="214"/>
    </row>
    <row r="7" spans="1:9" ht="17.25" customHeight="1">
      <c r="A7" s="214"/>
      <c r="B7" s="1233"/>
      <c r="C7" s="1234"/>
      <c r="D7" s="1449"/>
      <c r="E7" s="756"/>
      <c r="F7" s="756"/>
      <c r="G7" s="756"/>
      <c r="H7" s="1235"/>
      <c r="I7" s="214"/>
    </row>
    <row r="8" spans="1:9" ht="17.25" customHeight="1">
      <c r="A8" s="214"/>
      <c r="B8" s="1450"/>
      <c r="C8" s="3748" t="s">
        <v>176</v>
      </c>
      <c r="D8" s="3748"/>
      <c r="E8" s="3749" t="s">
        <v>177</v>
      </c>
      <c r="F8" s="3749" t="s">
        <v>178</v>
      </c>
      <c r="G8" s="3749" t="s">
        <v>179</v>
      </c>
      <c r="H8" s="1451"/>
      <c r="I8" s="214"/>
    </row>
    <row r="9" spans="1:9" ht="30.75" customHeight="1">
      <c r="A9" s="214"/>
      <c r="B9" s="1450"/>
      <c r="C9" s="3748"/>
      <c r="D9" s="3748"/>
      <c r="E9" s="3749"/>
      <c r="F9" s="3749"/>
      <c r="G9" s="3749"/>
      <c r="H9" s="1451"/>
      <c r="I9" s="214"/>
    </row>
    <row r="10" spans="1:9" ht="16.5" customHeight="1">
      <c r="A10" s="214"/>
      <c r="B10" s="1450"/>
      <c r="C10" s="1770">
        <v>1</v>
      </c>
      <c r="D10" s="1782" t="s">
        <v>180</v>
      </c>
      <c r="E10" s="1768" t="s">
        <v>187</v>
      </c>
      <c r="F10" s="1768"/>
      <c r="G10" s="1769"/>
      <c r="H10" s="1261"/>
      <c r="I10" s="214"/>
    </row>
    <row r="11" spans="1:9">
      <c r="A11" s="214"/>
      <c r="B11" s="1450"/>
      <c r="C11" s="1770">
        <v>2</v>
      </c>
      <c r="D11" s="1782" t="s">
        <v>633</v>
      </c>
      <c r="E11" s="1768" t="s">
        <v>187</v>
      </c>
      <c r="F11" s="1768"/>
      <c r="G11" s="1768"/>
      <c r="H11" s="1235"/>
      <c r="I11" s="214"/>
    </row>
    <row r="12" spans="1:9" ht="16.5" customHeight="1">
      <c r="A12" s="214"/>
      <c r="B12" s="1450"/>
      <c r="C12" s="1770">
        <v>3</v>
      </c>
      <c r="D12" s="1782" t="s">
        <v>181</v>
      </c>
      <c r="E12" s="1768" t="s">
        <v>185</v>
      </c>
      <c r="F12" s="1768"/>
      <c r="G12" s="1768"/>
      <c r="H12" s="1235"/>
      <c r="I12" s="214"/>
    </row>
    <row r="13" spans="1:9">
      <c r="A13" s="214"/>
      <c r="B13" s="1452"/>
      <c r="C13" s="1783">
        <v>4</v>
      </c>
      <c r="D13" s="1784" t="s">
        <v>1187</v>
      </c>
      <c r="E13" s="1768" t="s">
        <v>189</v>
      </c>
      <c r="F13" s="1768"/>
      <c r="G13" s="1768"/>
      <c r="H13" s="1235"/>
      <c r="I13" s="214"/>
    </row>
    <row r="14" spans="1:9" ht="16.5" customHeight="1">
      <c r="A14" s="214"/>
      <c r="B14" s="1452"/>
      <c r="C14" s="1770">
        <v>5</v>
      </c>
      <c r="D14" s="1784" t="s">
        <v>1188</v>
      </c>
      <c r="E14" s="1768" t="s">
        <v>189</v>
      </c>
      <c r="F14" s="1768"/>
      <c r="G14" s="1768"/>
      <c r="H14" s="1235"/>
      <c r="I14" s="214"/>
    </row>
    <row r="15" spans="1:9" ht="16.5" customHeight="1">
      <c r="A15" s="214"/>
      <c r="B15" s="1452"/>
      <c r="C15" s="1770">
        <v>6</v>
      </c>
      <c r="D15" s="1784" t="s">
        <v>654</v>
      </c>
      <c r="E15" s="1768" t="s">
        <v>1317</v>
      </c>
      <c r="F15" s="1768"/>
      <c r="G15" s="1768"/>
      <c r="H15" s="1235"/>
      <c r="I15" s="214"/>
    </row>
    <row r="16" spans="1:9">
      <c r="A16" s="214"/>
      <c r="B16" s="1272"/>
      <c r="C16" s="1273"/>
      <c r="D16" s="1273"/>
      <c r="E16" s="1780" t="s">
        <v>182</v>
      </c>
      <c r="F16" s="1781" t="s">
        <v>182</v>
      </c>
      <c r="G16" s="756"/>
      <c r="H16" s="1235"/>
      <c r="I16" s="214"/>
    </row>
    <row r="17" spans="1:9" ht="16.5" customHeight="1">
      <c r="A17" s="214"/>
      <c r="B17" s="1452"/>
      <c r="C17" s="756"/>
      <c r="D17" s="756"/>
      <c r="E17" s="1776" t="s">
        <v>183</v>
      </c>
      <c r="F17" s="1778" t="s">
        <v>184</v>
      </c>
      <c r="G17" s="1103"/>
      <c r="H17" s="1238"/>
      <c r="I17" s="214"/>
    </row>
    <row r="18" spans="1:9">
      <c r="A18" s="214"/>
      <c r="B18" s="1452"/>
      <c r="C18" s="756"/>
      <c r="D18" s="756"/>
      <c r="E18" s="1776" t="s">
        <v>185</v>
      </c>
      <c r="F18" s="1778" t="s">
        <v>186</v>
      </c>
      <c r="G18" s="756"/>
      <c r="H18" s="1235"/>
      <c r="I18" s="214"/>
    </row>
    <row r="19" spans="1:9">
      <c r="A19" s="214"/>
      <c r="B19" s="1452"/>
      <c r="C19" s="756"/>
      <c r="D19" s="756"/>
      <c r="E19" s="1776" t="s">
        <v>187</v>
      </c>
      <c r="F19" s="1779" t="s">
        <v>188</v>
      </c>
      <c r="G19" s="756"/>
      <c r="H19" s="1235"/>
      <c r="I19" s="214"/>
    </row>
    <row r="20" spans="1:9">
      <c r="A20" s="214"/>
      <c r="B20" s="1452"/>
      <c r="C20" s="756"/>
      <c r="D20" s="756"/>
      <c r="E20" s="1776" t="s">
        <v>189</v>
      </c>
      <c r="F20" s="1247"/>
      <c r="G20" s="756"/>
      <c r="H20" s="1235"/>
      <c r="I20" s="214"/>
    </row>
    <row r="21" spans="1:9">
      <c r="A21" s="214"/>
      <c r="B21" s="1452"/>
      <c r="C21" s="756"/>
      <c r="D21" s="756"/>
      <c r="E21" s="1776" t="s">
        <v>190</v>
      </c>
      <c r="F21" s="1247"/>
      <c r="G21" s="756"/>
      <c r="H21" s="1235"/>
      <c r="I21" s="214"/>
    </row>
    <row r="22" spans="1:9">
      <c r="A22" s="214"/>
      <c r="B22" s="1452"/>
      <c r="C22" s="756" t="s">
        <v>753</v>
      </c>
      <c r="D22" s="756"/>
      <c r="E22" s="1777" t="s">
        <v>187</v>
      </c>
      <c r="F22" s="1247"/>
      <c r="G22" s="756"/>
      <c r="H22" s="1235"/>
      <c r="I22" s="214"/>
    </row>
    <row r="23" spans="1:9">
      <c r="A23" s="214"/>
      <c r="B23" s="1272"/>
      <c r="C23" s="3742"/>
      <c r="D23" s="3742"/>
      <c r="E23" s="3742"/>
      <c r="F23" s="3742"/>
      <c r="G23" s="3742"/>
      <c r="H23" s="1235"/>
      <c r="I23" s="214"/>
    </row>
    <row r="24" spans="1:9" ht="15" customHeight="1">
      <c r="A24" s="214"/>
      <c r="B24" s="1452"/>
      <c r="C24" s="3742"/>
      <c r="D24" s="3742"/>
      <c r="E24" s="3742"/>
      <c r="F24" s="3742"/>
      <c r="G24" s="3742"/>
      <c r="H24" s="1235"/>
      <c r="I24" s="214"/>
    </row>
    <row r="25" spans="1:9" ht="15" customHeight="1">
      <c r="A25" s="214"/>
      <c r="B25" s="1452"/>
      <c r="C25" s="3742"/>
      <c r="D25" s="3742"/>
      <c r="E25" s="3742"/>
      <c r="F25" s="3742"/>
      <c r="G25" s="3742"/>
      <c r="H25" s="1235"/>
      <c r="I25" s="214"/>
    </row>
    <row r="26" spans="1:9" ht="15" customHeight="1">
      <c r="A26" s="214"/>
      <c r="B26" s="1452"/>
      <c r="C26" s="3742"/>
      <c r="D26" s="3742"/>
      <c r="E26" s="3742"/>
      <c r="F26" s="3742"/>
      <c r="G26" s="3742"/>
      <c r="H26" s="1235"/>
      <c r="I26" s="214"/>
    </row>
    <row r="27" spans="1:9" ht="15" customHeight="1">
      <c r="A27" s="214"/>
      <c r="B27" s="1452"/>
      <c r="C27" s="3742"/>
      <c r="D27" s="3742"/>
      <c r="E27" s="3742"/>
      <c r="F27" s="3742"/>
      <c r="G27" s="3742"/>
      <c r="H27" s="1235"/>
      <c r="I27" s="214"/>
    </row>
    <row r="28" spans="1:9" ht="15" customHeight="1">
      <c r="A28" s="214"/>
      <c r="B28" s="1452"/>
      <c r="C28" s="3742"/>
      <c r="D28" s="3742"/>
      <c r="E28" s="3742"/>
      <c r="F28" s="3742"/>
      <c r="G28" s="3742"/>
      <c r="H28" s="1235"/>
      <c r="I28" s="214"/>
    </row>
    <row r="29" spans="1:9" ht="15" customHeight="1">
      <c r="A29" s="214"/>
      <c r="B29" s="1452"/>
      <c r="C29" s="3742"/>
      <c r="D29" s="3742"/>
      <c r="E29" s="3742"/>
      <c r="F29" s="3742"/>
      <c r="G29" s="3742"/>
      <c r="H29" s="1235"/>
      <c r="I29" s="214"/>
    </row>
    <row r="30" spans="1:9" ht="15" customHeight="1">
      <c r="A30" s="214"/>
      <c r="B30" s="1452"/>
      <c r="C30" s="3742"/>
      <c r="D30" s="3742"/>
      <c r="E30" s="3742"/>
      <c r="F30" s="3742"/>
      <c r="G30" s="3742"/>
      <c r="H30" s="1235"/>
      <c r="I30" s="214"/>
    </row>
    <row r="31" spans="1:9" ht="15" customHeight="1">
      <c r="A31" s="214"/>
      <c r="B31" s="1452"/>
      <c r="C31" s="3742"/>
      <c r="D31" s="3742"/>
      <c r="E31" s="3742"/>
      <c r="F31" s="3742"/>
      <c r="G31" s="3742"/>
      <c r="H31" s="1235"/>
      <c r="I31" s="214"/>
    </row>
    <row r="32" spans="1:9" ht="15" customHeight="1">
      <c r="A32" s="214"/>
      <c r="B32" s="1452"/>
      <c r="C32" s="3742"/>
      <c r="D32" s="3742"/>
      <c r="E32" s="3742"/>
      <c r="F32" s="3742"/>
      <c r="G32" s="3742"/>
      <c r="H32" s="1235"/>
      <c r="I32" s="214"/>
    </row>
    <row r="33" spans="1:9" ht="15" customHeight="1">
      <c r="A33" s="214"/>
      <c r="B33" s="1452"/>
      <c r="C33" s="3742"/>
      <c r="D33" s="3742"/>
      <c r="E33" s="3742"/>
      <c r="F33" s="3742"/>
      <c r="G33" s="3742"/>
      <c r="H33" s="1235"/>
      <c r="I33" s="214"/>
    </row>
    <row r="34" spans="1:9" ht="10.5" customHeight="1" thickBot="1">
      <c r="A34" s="214"/>
      <c r="B34" s="1453"/>
      <c r="C34" s="1262"/>
      <c r="D34" s="1262"/>
      <c r="E34" s="1262"/>
      <c r="F34" s="1454"/>
      <c r="G34" s="1262"/>
      <c r="H34" s="1455"/>
      <c r="I34" s="214"/>
    </row>
    <row r="35" spans="1:9" ht="28.5" customHeight="1">
      <c r="A35" s="214"/>
      <c r="B35" s="214" t="s">
        <v>1</v>
      </c>
      <c r="C35" s="214"/>
      <c r="D35" s="214"/>
      <c r="E35" s="214"/>
      <c r="F35" s="997" t="s">
        <v>1249</v>
      </c>
      <c r="G35" s="997"/>
      <c r="H35" s="214"/>
      <c r="I35" s="214"/>
    </row>
  </sheetData>
  <mergeCells count="9">
    <mergeCell ref="C23:G33"/>
    <mergeCell ref="F1:G1"/>
    <mergeCell ref="B2:G2"/>
    <mergeCell ref="B6:G6"/>
    <mergeCell ref="C8:D9"/>
    <mergeCell ref="E8:E9"/>
    <mergeCell ref="F8:F9"/>
    <mergeCell ref="G8:G9"/>
    <mergeCell ref="C4:G4"/>
  </mergeCells>
  <pageMargins left="0.19685039370078741" right="0.11811023622047245" top="0.15748031496062992" bottom="0.19685039370078741"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
  <sheetViews>
    <sheetView workbookViewId="0">
      <selection activeCell="A3" sqref="A3"/>
    </sheetView>
  </sheetViews>
  <sheetFormatPr defaultRowHeight="15"/>
  <sheetData>
    <row r="6" spans="2:2">
      <c r="B6" s="1749" t="s">
        <v>1157</v>
      </c>
    </row>
  </sheetData>
  <pageMargins left="0.70866141732283472" right="0.70866141732283472" top="0.74803149606299213" bottom="0.74803149606299213"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8" tint="0.39997558519241921"/>
    <pageSetUpPr fitToPage="1"/>
  </sheetPr>
  <dimension ref="A1:W63"/>
  <sheetViews>
    <sheetView view="pageBreakPreview" zoomScale="40" zoomScaleSheetLayoutView="40" workbookViewId="0">
      <selection activeCell="A10" sqref="A10"/>
    </sheetView>
  </sheetViews>
  <sheetFormatPr defaultColWidth="8.85546875" defaultRowHeight="15"/>
  <cols>
    <col min="1" max="1" width="9.5703125" style="135" customWidth="1"/>
    <col min="2" max="2" width="23.42578125" style="135" customWidth="1"/>
    <col min="3" max="3" width="10.85546875" style="135" customWidth="1"/>
    <col min="4" max="7" width="17.28515625" style="135" customWidth="1"/>
    <col min="8" max="20" width="14.7109375" style="135" customWidth="1"/>
    <col min="21" max="21" width="12.140625" style="135" customWidth="1"/>
    <col min="22" max="22" width="9" style="135" customWidth="1"/>
    <col min="23" max="16384" width="8.85546875" style="135"/>
  </cols>
  <sheetData>
    <row r="1" spans="1:22" s="148" customFormat="1" ht="48.75" customHeight="1" thickBot="1">
      <c r="A1" s="147"/>
      <c r="B1" s="152"/>
      <c r="C1" s="147"/>
      <c r="D1" s="147"/>
      <c r="E1" s="147"/>
      <c r="F1" s="147"/>
      <c r="G1" s="147"/>
      <c r="H1" s="147"/>
      <c r="I1" s="147"/>
      <c r="J1" s="147"/>
      <c r="K1" s="147"/>
      <c r="L1" s="147"/>
      <c r="M1" s="147"/>
      <c r="N1" s="147"/>
      <c r="O1" s="147"/>
      <c r="P1" s="147"/>
      <c r="Q1" s="147"/>
      <c r="R1" s="147"/>
      <c r="S1" s="151" t="str">
        <f>Page3!F4</f>
        <v>WSDP 2012</v>
      </c>
      <c r="T1" s="147"/>
      <c r="U1" s="147"/>
      <c r="V1" s="147"/>
    </row>
    <row r="2" spans="1:22" ht="61.5">
      <c r="A2" s="1"/>
      <c r="B2" s="149"/>
      <c r="C2" s="3752"/>
      <c r="D2" s="3752"/>
      <c r="E2" s="3752"/>
      <c r="F2" s="3752"/>
      <c r="G2" s="3752"/>
      <c r="H2" s="3752"/>
      <c r="I2" s="3752"/>
      <c r="J2" s="3752"/>
      <c r="K2" s="3752"/>
      <c r="L2" s="3752"/>
      <c r="M2" s="3752"/>
      <c r="N2" s="3752"/>
      <c r="O2" s="3752"/>
      <c r="P2" s="3752"/>
      <c r="Q2" s="3752"/>
      <c r="R2" s="3752"/>
      <c r="S2" s="3752"/>
      <c r="T2" s="3752"/>
      <c r="U2" s="150"/>
      <c r="V2" s="1"/>
    </row>
    <row r="3" spans="1:22" ht="22.5">
      <c r="A3" s="1"/>
      <c r="B3" s="146"/>
      <c r="C3" s="1627"/>
      <c r="D3" s="144"/>
      <c r="E3" s="144"/>
      <c r="F3" s="144"/>
      <c r="G3" s="144"/>
      <c r="H3" s="144"/>
      <c r="I3" s="144"/>
      <c r="J3" s="144"/>
      <c r="K3" s="144"/>
      <c r="L3" s="144"/>
      <c r="M3" s="144"/>
      <c r="N3" s="144"/>
      <c r="O3" s="144"/>
      <c r="P3" s="144"/>
      <c r="Q3" s="144"/>
      <c r="R3" s="144"/>
      <c r="S3" s="144"/>
      <c r="T3" s="144"/>
      <c r="U3" s="145"/>
      <c r="V3" s="1"/>
    </row>
    <row r="4" spans="1:22" ht="19.5">
      <c r="A4" s="1"/>
      <c r="B4" s="139"/>
      <c r="C4" s="1627"/>
      <c r="D4" s="102"/>
      <c r="E4" s="102"/>
      <c r="F4" s="102"/>
      <c r="G4" s="102"/>
      <c r="H4" s="102"/>
      <c r="I4" s="102"/>
      <c r="J4" s="102"/>
      <c r="K4" s="102"/>
      <c r="L4" s="102"/>
      <c r="M4" s="102"/>
      <c r="N4" s="102"/>
      <c r="O4" s="102"/>
      <c r="P4" s="102"/>
      <c r="Q4" s="102"/>
      <c r="R4" s="102"/>
      <c r="S4" s="102"/>
      <c r="T4" s="102"/>
      <c r="U4" s="153"/>
      <c r="V4" s="1"/>
    </row>
    <row r="5" spans="1:22" ht="16.5">
      <c r="A5" s="1"/>
      <c r="B5" s="20"/>
      <c r="C5" s="53"/>
      <c r="D5" s="53"/>
      <c r="E5" s="53"/>
      <c r="F5" s="53"/>
      <c r="G5" s="53"/>
      <c r="H5" s="53"/>
      <c r="I5" s="53"/>
      <c r="J5" s="53"/>
      <c r="K5" s="53"/>
      <c r="L5" s="53"/>
      <c r="M5" s="53"/>
      <c r="N5" s="53"/>
      <c r="O5" s="53"/>
      <c r="P5" s="53"/>
      <c r="Q5" s="53"/>
      <c r="R5" s="53"/>
      <c r="S5" s="53"/>
      <c r="T5" s="53"/>
      <c r="U5" s="79"/>
      <c r="V5" s="1"/>
    </row>
    <row r="6" spans="1:22" ht="60" customHeight="1">
      <c r="A6" s="1"/>
      <c r="B6" s="122"/>
      <c r="C6" s="1628"/>
      <c r="D6" s="1628"/>
      <c r="E6" s="1628"/>
      <c r="F6" s="1628"/>
      <c r="G6" s="125"/>
      <c r="H6" s="125"/>
      <c r="I6" s="125"/>
      <c r="J6" s="125"/>
      <c r="K6" s="125"/>
      <c r="L6" s="125"/>
      <c r="M6" s="125"/>
      <c r="N6" s="125"/>
      <c r="O6" s="125"/>
      <c r="P6" s="125"/>
      <c r="Q6" s="125"/>
      <c r="R6" s="51"/>
      <c r="S6" s="51"/>
      <c r="T6" s="51"/>
      <c r="U6" s="52"/>
      <c r="V6" s="1"/>
    </row>
    <row r="7" spans="1:22" ht="132.75" customHeight="1">
      <c r="A7" s="1"/>
      <c r="B7" s="3753" t="s">
        <v>862</v>
      </c>
      <c r="C7" s="3754"/>
      <c r="D7" s="3754"/>
      <c r="E7" s="3754"/>
      <c r="F7" s="3754"/>
      <c r="G7" s="3754"/>
      <c r="H7" s="3754"/>
      <c r="I7" s="3754"/>
      <c r="J7" s="3754"/>
      <c r="K7" s="3754"/>
      <c r="L7" s="3754"/>
      <c r="M7" s="3754"/>
      <c r="N7" s="3754"/>
      <c r="O7" s="3754"/>
      <c r="P7" s="3754"/>
      <c r="Q7" s="3754"/>
      <c r="R7" s="3754"/>
      <c r="S7" s="3754"/>
      <c r="T7" s="3754"/>
      <c r="U7" s="3755"/>
      <c r="V7" s="1"/>
    </row>
    <row r="8" spans="1:22" ht="17.25" thickBot="1">
      <c r="A8" s="1"/>
      <c r="B8" s="1654"/>
      <c r="C8" s="1655"/>
      <c r="D8" s="1655"/>
      <c r="E8" s="1655"/>
      <c r="F8" s="1655"/>
      <c r="G8" s="1656"/>
      <c r="H8" s="1656"/>
      <c r="I8" s="1656"/>
      <c r="J8" s="1656"/>
      <c r="K8" s="1656"/>
      <c r="L8" s="1656"/>
      <c r="M8" s="1656"/>
      <c r="N8" s="1656"/>
      <c r="O8" s="1656"/>
      <c r="P8" s="1656"/>
      <c r="Q8" s="1656"/>
      <c r="R8" s="1657"/>
      <c r="S8" s="1657"/>
      <c r="T8" s="1657"/>
      <c r="U8" s="1658"/>
      <c r="V8" s="1"/>
    </row>
    <row r="9" spans="1:22">
      <c r="A9" s="438"/>
      <c r="B9" s="3756" t="str">
        <f>Page3!A4</f>
        <v>MOHOKARE LOCAL MUNICIPALITY</v>
      </c>
      <c r="C9" s="3756"/>
      <c r="D9" s="3756"/>
      <c r="E9" s="3756"/>
      <c r="F9" s="3756"/>
      <c r="G9" s="3756"/>
      <c r="H9" s="3756"/>
      <c r="I9" s="3756"/>
      <c r="J9" s="3756"/>
      <c r="K9" s="3756"/>
      <c r="L9" s="3756"/>
      <c r="M9" s="3756"/>
      <c r="N9" s="3756"/>
      <c r="O9" s="3756"/>
      <c r="P9" s="3756"/>
      <c r="Q9" s="3756"/>
      <c r="R9" s="3756"/>
      <c r="S9" s="3756"/>
      <c r="T9" s="3756"/>
      <c r="U9" s="3756"/>
      <c r="V9" s="438"/>
    </row>
    <row r="10" spans="1:22">
      <c r="A10" s="438"/>
      <c r="B10" s="3756"/>
      <c r="C10" s="3756"/>
      <c r="D10" s="3756"/>
      <c r="E10" s="3756"/>
      <c r="F10" s="3756"/>
      <c r="G10" s="3756"/>
      <c r="H10" s="3756"/>
      <c r="I10" s="3756"/>
      <c r="J10" s="3756"/>
      <c r="K10" s="3756"/>
      <c r="L10" s="3756"/>
      <c r="M10" s="3756"/>
      <c r="N10" s="3756"/>
      <c r="O10" s="3756"/>
      <c r="P10" s="3756"/>
      <c r="Q10" s="3756"/>
      <c r="R10" s="3756"/>
      <c r="S10" s="3756"/>
      <c r="T10" s="3756"/>
      <c r="U10" s="3756"/>
      <c r="V10" s="438"/>
    </row>
    <row r="11" spans="1:22" ht="15.75" thickBot="1">
      <c r="A11" s="438"/>
      <c r="B11" s="3756"/>
      <c r="C11" s="3756"/>
      <c r="D11" s="3756"/>
      <c r="E11" s="3756"/>
      <c r="F11" s="3756"/>
      <c r="G11" s="3756"/>
      <c r="H11" s="3756"/>
      <c r="I11" s="3756"/>
      <c r="J11" s="3756"/>
      <c r="K11" s="3756"/>
      <c r="L11" s="3756"/>
      <c r="M11" s="3756"/>
      <c r="N11" s="3756"/>
      <c r="O11" s="3756"/>
      <c r="P11" s="3756"/>
      <c r="Q11" s="3756"/>
      <c r="R11" s="3756"/>
      <c r="S11" s="3756"/>
      <c r="T11" s="3756"/>
      <c r="U11" s="3756"/>
      <c r="V11" s="438"/>
    </row>
    <row r="12" spans="1:22" ht="19.5">
      <c r="A12" s="1"/>
      <c r="B12" s="1750"/>
      <c r="C12" s="1751"/>
      <c r="D12" s="1751"/>
      <c r="E12" s="1751"/>
      <c r="F12" s="1659"/>
      <c r="G12" s="1660"/>
      <c r="H12" s="1660"/>
      <c r="I12" s="1660"/>
      <c r="J12" s="1660"/>
      <c r="K12" s="1660"/>
      <c r="L12" s="1660"/>
      <c r="M12" s="1660"/>
      <c r="N12" s="1660"/>
      <c r="O12" s="1660"/>
      <c r="P12" s="1660"/>
      <c r="Q12" s="1660"/>
      <c r="R12" s="1661"/>
      <c r="S12" s="1661"/>
      <c r="T12" s="1661"/>
      <c r="U12" s="1662"/>
      <c r="V12" s="1"/>
    </row>
    <row r="13" spans="1:22" ht="20.25">
      <c r="A13" s="1"/>
      <c r="B13" s="1756" t="s">
        <v>1158</v>
      </c>
      <c r="C13" s="1704"/>
      <c r="D13" s="1704"/>
      <c r="E13" s="1753"/>
      <c r="F13" s="1628"/>
      <c r="G13" s="125"/>
      <c r="H13" s="125"/>
      <c r="I13" s="125"/>
      <c r="J13" s="125"/>
      <c r="K13" s="125"/>
      <c r="L13" s="125"/>
      <c r="M13" s="125"/>
      <c r="N13" s="125"/>
      <c r="O13" s="125"/>
      <c r="P13" s="125"/>
      <c r="Q13" s="125"/>
      <c r="R13" s="51"/>
      <c r="S13" s="51"/>
      <c r="T13" s="51"/>
      <c r="U13" s="52"/>
      <c r="V13" s="1"/>
    </row>
    <row r="14" spans="1:22" ht="19.5">
      <c r="A14" s="1"/>
      <c r="B14" s="3757" t="s">
        <v>1159</v>
      </c>
      <c r="C14" s="3758"/>
      <c r="D14" s="1704" t="str">
        <f>'Topic 1'!K46</f>
        <v>Pula Strategic Resource Management (Pty) Ltd</v>
      </c>
      <c r="E14" s="1753"/>
      <c r="F14" s="1628"/>
      <c r="G14" s="125"/>
      <c r="H14" s="125"/>
      <c r="I14" s="125"/>
      <c r="J14" s="125"/>
      <c r="K14" s="125"/>
      <c r="L14" s="125"/>
      <c r="M14" s="125"/>
      <c r="N14" s="125"/>
      <c r="O14" s="125"/>
      <c r="P14" s="125"/>
      <c r="Q14" s="125"/>
      <c r="R14" s="51"/>
      <c r="S14" s="51"/>
      <c r="T14" s="51"/>
      <c r="U14" s="52"/>
      <c r="V14" s="1"/>
    </row>
    <row r="15" spans="1:22" ht="19.5">
      <c r="A15" s="1"/>
      <c r="B15" s="3757" t="s">
        <v>1160</v>
      </c>
      <c r="C15" s="3758"/>
      <c r="D15" s="1704" t="str">
        <f>'Topic 1'!K47</f>
        <v>Alet McCully</v>
      </c>
      <c r="E15" s="1753"/>
      <c r="F15" s="1628"/>
      <c r="G15" s="125"/>
      <c r="H15" s="125"/>
      <c r="I15" s="125"/>
      <c r="J15" s="125"/>
      <c r="K15" s="125"/>
      <c r="L15" s="125"/>
      <c r="M15" s="125"/>
      <c r="N15" s="125"/>
      <c r="O15" s="125"/>
      <c r="P15" s="125"/>
      <c r="Q15" s="125"/>
      <c r="R15" s="51"/>
      <c r="S15" s="51"/>
      <c r="T15" s="51"/>
      <c r="U15" s="52"/>
      <c r="V15" s="1"/>
    </row>
    <row r="16" spans="1:22" ht="19.5">
      <c r="A16" s="1"/>
      <c r="B16" s="3757" t="s">
        <v>1161</v>
      </c>
      <c r="C16" s="3758"/>
      <c r="D16" s="1704" t="str">
        <f>'Topic 1'!E48</f>
        <v>012 424 0900</v>
      </c>
      <c r="E16" s="1753"/>
      <c r="F16" s="1628"/>
      <c r="G16" s="125"/>
      <c r="H16" s="125"/>
      <c r="I16" s="125"/>
      <c r="J16" s="125"/>
      <c r="K16" s="125"/>
      <c r="L16" s="125"/>
      <c r="M16" s="125"/>
      <c r="N16" s="125"/>
      <c r="O16" s="125"/>
      <c r="P16" s="125"/>
      <c r="Q16" s="125"/>
      <c r="R16" s="51"/>
      <c r="S16" s="51"/>
      <c r="T16" s="51"/>
      <c r="U16" s="52"/>
      <c r="V16" s="1"/>
    </row>
    <row r="17" spans="1:22" ht="19.5">
      <c r="A17" s="1"/>
      <c r="B17" s="3757" t="s">
        <v>1162</v>
      </c>
      <c r="C17" s="3758"/>
      <c r="D17" s="1704" t="str">
        <f>'Topic 1'!H48</f>
        <v>083 228 5260</v>
      </c>
      <c r="E17" s="1753"/>
      <c r="F17" s="1628"/>
      <c r="G17" s="125"/>
      <c r="H17" s="125"/>
      <c r="I17" s="125"/>
      <c r="J17" s="125"/>
      <c r="K17" s="125"/>
      <c r="L17" s="125"/>
      <c r="M17" s="125"/>
      <c r="N17" s="125"/>
      <c r="O17" s="125"/>
      <c r="P17" s="125"/>
      <c r="Q17" s="125"/>
      <c r="R17" s="51"/>
      <c r="S17" s="51"/>
      <c r="T17" s="51"/>
      <c r="U17" s="52"/>
      <c r="V17" s="1"/>
    </row>
    <row r="18" spans="1:22" ht="19.5">
      <c r="A18" s="1"/>
      <c r="B18" s="3757" t="s">
        <v>1163</v>
      </c>
      <c r="C18" s="3758"/>
      <c r="D18" s="1704" t="str">
        <f>'Topic 1'!L48</f>
        <v>012 460 1205</v>
      </c>
      <c r="E18" s="1753"/>
      <c r="F18" s="1628"/>
      <c r="G18" s="125"/>
      <c r="H18" s="125"/>
      <c r="I18" s="125"/>
      <c r="J18" s="125"/>
      <c r="K18" s="125"/>
      <c r="L18" s="125"/>
      <c r="M18" s="125"/>
      <c r="N18" s="125"/>
      <c r="O18" s="125"/>
      <c r="P18" s="125"/>
      <c r="Q18" s="125"/>
      <c r="R18" s="51"/>
      <c r="S18" s="51"/>
      <c r="T18" s="51"/>
      <c r="U18" s="52"/>
      <c r="V18" s="1"/>
    </row>
    <row r="19" spans="1:22" ht="19.5">
      <c r="A19" s="1"/>
      <c r="B19" s="3757" t="s">
        <v>1164</v>
      </c>
      <c r="C19" s="3758"/>
      <c r="D19" s="1704" t="str">
        <f>'Topic 1'!P48</f>
        <v>alet@pula.co.za</v>
      </c>
      <c r="E19" s="1753"/>
      <c r="F19" s="1628"/>
      <c r="G19" s="125"/>
      <c r="H19" s="125"/>
      <c r="I19" s="125"/>
      <c r="J19" s="125"/>
      <c r="K19" s="125"/>
      <c r="L19" s="125"/>
      <c r="M19" s="125"/>
      <c r="N19" s="125"/>
      <c r="O19" s="125"/>
      <c r="P19" s="125"/>
      <c r="Q19" s="125"/>
      <c r="R19" s="51"/>
      <c r="S19" s="51"/>
      <c r="T19" s="51"/>
      <c r="U19" s="52"/>
      <c r="V19" s="1"/>
    </row>
    <row r="20" spans="1:22" ht="19.5">
      <c r="A20" s="1"/>
      <c r="B20" s="1752"/>
      <c r="C20" s="1753"/>
      <c r="D20" s="1753"/>
      <c r="E20" s="1753"/>
      <c r="F20" s="1628"/>
      <c r="G20" s="125"/>
      <c r="H20" s="125"/>
      <c r="I20" s="125"/>
      <c r="J20" s="125"/>
      <c r="K20" s="125"/>
      <c r="L20" s="125"/>
      <c r="M20" s="125"/>
      <c r="N20" s="125"/>
      <c r="O20" s="125"/>
      <c r="P20" s="125"/>
      <c r="Q20" s="125"/>
      <c r="R20" s="51"/>
      <c r="S20" s="51"/>
      <c r="T20" s="51"/>
      <c r="U20" s="52"/>
      <c r="V20" s="1"/>
    </row>
    <row r="21" spans="1:22" ht="19.5">
      <c r="A21" s="1"/>
      <c r="B21" s="1752"/>
      <c r="C21" s="1753"/>
      <c r="D21" s="1753"/>
      <c r="E21" s="1753"/>
      <c r="F21" s="1628"/>
      <c r="G21" s="125"/>
      <c r="H21" s="125"/>
      <c r="I21" s="125"/>
      <c r="J21" s="125"/>
      <c r="K21" s="125"/>
      <c r="L21" s="125"/>
      <c r="M21" s="125"/>
      <c r="N21" s="125"/>
      <c r="O21" s="125"/>
      <c r="P21" s="125"/>
      <c r="Q21" s="125"/>
      <c r="R21" s="51"/>
      <c r="S21" s="51"/>
      <c r="T21" s="51"/>
      <c r="U21" s="52"/>
      <c r="V21" s="1"/>
    </row>
    <row r="22" spans="1:22" ht="19.5">
      <c r="A22" s="1"/>
      <c r="B22" s="1752"/>
      <c r="C22" s="1753"/>
      <c r="D22" s="1753"/>
      <c r="E22" s="1753"/>
      <c r="F22" s="1628"/>
      <c r="G22" s="125"/>
      <c r="H22" s="125"/>
      <c r="I22" s="125"/>
      <c r="J22" s="125"/>
      <c r="K22" s="125"/>
      <c r="L22" s="125"/>
      <c r="M22" s="125"/>
      <c r="N22" s="125"/>
      <c r="O22" s="125"/>
      <c r="P22" s="125"/>
      <c r="Q22" s="125"/>
      <c r="R22" s="51"/>
      <c r="S22" s="51"/>
      <c r="T22" s="51"/>
      <c r="U22" s="52"/>
      <c r="V22" s="1"/>
    </row>
    <row r="23" spans="1:22" ht="19.5">
      <c r="A23" s="1"/>
      <c r="B23" s="1752"/>
      <c r="C23" s="1753"/>
      <c r="D23" s="1753"/>
      <c r="E23" s="1753"/>
      <c r="F23" s="1628"/>
      <c r="G23" s="125"/>
      <c r="H23" s="125"/>
      <c r="I23" s="125"/>
      <c r="J23" s="125"/>
      <c r="K23" s="125"/>
      <c r="L23" s="125"/>
      <c r="M23" s="125"/>
      <c r="N23" s="125"/>
      <c r="O23" s="125"/>
      <c r="P23" s="125"/>
      <c r="Q23" s="125"/>
      <c r="R23" s="51"/>
      <c r="S23" s="51"/>
      <c r="T23" s="51"/>
      <c r="U23" s="52"/>
      <c r="V23" s="1"/>
    </row>
    <row r="24" spans="1:22" ht="16.5">
      <c r="A24" s="1"/>
      <c r="B24" s="122"/>
      <c r="C24" s="1628"/>
      <c r="D24" s="1628"/>
      <c r="E24" s="1628"/>
      <c r="F24" s="1628"/>
      <c r="G24" s="125"/>
      <c r="H24" s="125"/>
      <c r="I24" s="125"/>
      <c r="J24" s="125"/>
      <c r="K24" s="125"/>
      <c r="L24" s="125"/>
      <c r="M24" s="125"/>
      <c r="N24" s="125"/>
      <c r="O24" s="125"/>
      <c r="P24" s="125"/>
      <c r="Q24" s="125"/>
      <c r="R24" s="51"/>
      <c r="S24" s="51"/>
      <c r="T24" s="51"/>
      <c r="U24" s="52"/>
      <c r="V24" s="1"/>
    </row>
    <row r="25" spans="1:22" ht="16.5">
      <c r="A25" s="1"/>
      <c r="B25" s="122"/>
      <c r="C25" s="1628"/>
      <c r="D25" s="1628"/>
      <c r="E25" s="1628"/>
      <c r="F25" s="1628"/>
      <c r="G25" s="125"/>
      <c r="H25" s="125"/>
      <c r="I25" s="125"/>
      <c r="J25" s="125"/>
      <c r="K25" s="125"/>
      <c r="L25" s="125"/>
      <c r="M25" s="125"/>
      <c r="N25" s="125"/>
      <c r="O25" s="125"/>
      <c r="P25" s="125"/>
      <c r="Q25" s="125"/>
      <c r="R25" s="51"/>
      <c r="S25" s="51"/>
      <c r="T25" s="51"/>
      <c r="U25" s="52"/>
      <c r="V25" s="1"/>
    </row>
    <row r="26" spans="1:22" ht="23.25" customHeight="1">
      <c r="A26" s="1"/>
      <c r="B26" s="126"/>
      <c r="C26" s="123"/>
      <c r="D26" s="123"/>
      <c r="E26" s="123"/>
      <c r="F26" s="138"/>
      <c r="G26" s="138"/>
      <c r="H26" s="123"/>
      <c r="I26" s="123"/>
      <c r="J26" s="123"/>
      <c r="K26" s="123"/>
      <c r="L26" s="123"/>
      <c r="M26" s="123"/>
      <c r="N26" s="123"/>
      <c r="O26" s="123"/>
      <c r="P26" s="123"/>
      <c r="Q26" s="123"/>
      <c r="R26" s="123"/>
      <c r="S26" s="123"/>
      <c r="T26" s="123"/>
      <c r="U26" s="124"/>
      <c r="V26" s="1"/>
    </row>
    <row r="27" spans="1:22" ht="16.5" customHeight="1">
      <c r="A27" s="1"/>
      <c r="B27" s="20"/>
      <c r="C27" s="53"/>
      <c r="D27" s="53"/>
      <c r="E27" s="53"/>
      <c r="F27" s="53"/>
      <c r="G27" s="53"/>
      <c r="H27" s="53"/>
      <c r="I27" s="53"/>
      <c r="J27" s="53"/>
      <c r="K27" s="53"/>
      <c r="L27" s="53"/>
      <c r="M27" s="53"/>
      <c r="N27" s="53"/>
      <c r="O27" s="53"/>
      <c r="P27" s="53"/>
      <c r="Q27" s="53"/>
      <c r="R27" s="53"/>
      <c r="S27" s="53"/>
      <c r="T27" s="53"/>
      <c r="U27" s="79"/>
      <c r="V27" s="1"/>
    </row>
    <row r="28" spans="1:22" ht="16.5" customHeight="1">
      <c r="A28" s="1"/>
      <c r="B28" s="20"/>
      <c r="C28" s="53"/>
      <c r="D28" s="53"/>
      <c r="E28" s="53"/>
      <c r="F28" s="53"/>
      <c r="G28" s="53"/>
      <c r="H28" s="53"/>
      <c r="I28" s="53"/>
      <c r="J28" s="53"/>
      <c r="K28" s="53"/>
      <c r="L28" s="53"/>
      <c r="M28" s="53"/>
      <c r="N28" s="53"/>
      <c r="O28" s="53"/>
      <c r="P28" s="53"/>
      <c r="Q28" s="53"/>
      <c r="R28" s="53"/>
      <c r="S28" s="53"/>
      <c r="T28" s="53"/>
      <c r="U28" s="79"/>
      <c r="V28" s="1"/>
    </row>
    <row r="29" spans="1:22" ht="16.5" customHeight="1">
      <c r="A29" s="1"/>
      <c r="B29" s="20"/>
      <c r="C29" s="53"/>
      <c r="D29" s="53"/>
      <c r="E29" s="53"/>
      <c r="F29" s="53"/>
      <c r="G29" s="53"/>
      <c r="H29" s="53"/>
      <c r="I29" s="53"/>
      <c r="J29" s="53"/>
      <c r="K29" s="53"/>
      <c r="L29" s="53"/>
      <c r="M29" s="53"/>
      <c r="N29" s="53"/>
      <c r="O29" s="53"/>
      <c r="P29" s="53"/>
      <c r="Q29" s="53"/>
      <c r="R29" s="53"/>
      <c r="S29" s="53"/>
      <c r="T29" s="53"/>
      <c r="U29" s="79"/>
      <c r="V29" s="1"/>
    </row>
    <row r="30" spans="1:22" ht="16.5" customHeight="1">
      <c r="A30" s="1"/>
      <c r="B30" s="20"/>
      <c r="C30" s="53"/>
      <c r="D30" s="53"/>
      <c r="E30" s="53"/>
      <c r="F30" s="53"/>
      <c r="G30" s="53"/>
      <c r="H30" s="53"/>
      <c r="I30" s="53"/>
      <c r="J30" s="53"/>
      <c r="K30" s="53"/>
      <c r="L30" s="53"/>
      <c r="M30" s="53"/>
      <c r="N30" s="53"/>
      <c r="O30" s="53"/>
      <c r="P30" s="53"/>
      <c r="Q30" s="53"/>
      <c r="R30" s="53"/>
      <c r="S30" s="53"/>
      <c r="T30" s="53"/>
      <c r="U30" s="79"/>
      <c r="V30" s="1"/>
    </row>
    <row r="31" spans="1:22" ht="16.5" customHeight="1">
      <c r="A31" s="1"/>
      <c r="B31" s="158"/>
      <c r="C31" s="1627"/>
      <c r="D31" s="1627"/>
      <c r="E31" s="1627"/>
      <c r="F31" s="1627"/>
      <c r="G31" s="1627"/>
      <c r="H31" s="1627"/>
      <c r="I31" s="1627"/>
      <c r="J31" s="1627"/>
      <c r="K31" s="1627"/>
      <c r="L31" s="1627"/>
      <c r="M31" s="1627"/>
      <c r="N31" s="1627"/>
      <c r="O31" s="1627"/>
      <c r="P31" s="1627"/>
      <c r="Q31" s="1627"/>
      <c r="R31" s="1627"/>
      <c r="S31" s="1627"/>
      <c r="T31" s="1627"/>
      <c r="U31" s="3"/>
      <c r="V31" s="1"/>
    </row>
    <row r="32" spans="1:22" ht="54.75" customHeight="1">
      <c r="A32" s="1"/>
      <c r="B32" s="158"/>
      <c r="C32" s="1627"/>
      <c r="D32" s="1627"/>
      <c r="E32" s="1627"/>
      <c r="F32" s="1627"/>
      <c r="G32" s="1627"/>
      <c r="H32" s="1627"/>
      <c r="I32" s="1627"/>
      <c r="J32" s="1627"/>
      <c r="K32" s="1627"/>
      <c r="L32" s="1627"/>
      <c r="M32" s="1627"/>
      <c r="N32" s="1627"/>
      <c r="O32" s="1627"/>
      <c r="P32" s="1627"/>
      <c r="Q32" s="1627"/>
      <c r="R32" s="1627"/>
      <c r="S32" s="1627"/>
      <c r="T32" s="1627"/>
      <c r="U32" s="3"/>
      <c r="V32" s="1"/>
    </row>
    <row r="33" spans="1:22" ht="16.5" customHeight="1">
      <c r="A33" s="1"/>
      <c r="B33" s="20"/>
      <c r="C33" s="53"/>
      <c r="D33" s="53"/>
      <c r="E33" s="53"/>
      <c r="F33" s="53"/>
      <c r="G33" s="53"/>
      <c r="H33" s="53"/>
      <c r="I33" s="53"/>
      <c r="J33" s="53"/>
      <c r="K33" s="53"/>
      <c r="L33" s="53"/>
      <c r="M33" s="53"/>
      <c r="N33" s="53"/>
      <c r="O33" s="53"/>
      <c r="P33" s="53"/>
      <c r="Q33" s="53"/>
      <c r="R33" s="53"/>
      <c r="S33" s="53"/>
      <c r="T33" s="53"/>
      <c r="U33" s="79"/>
      <c r="V33" s="1"/>
    </row>
    <row r="34" spans="1:22" ht="16.5" customHeight="1">
      <c r="A34" s="1"/>
      <c r="B34" s="20"/>
      <c r="C34" s="53"/>
      <c r="D34" s="53"/>
      <c r="E34" s="53"/>
      <c r="F34" s="53"/>
      <c r="G34" s="53"/>
      <c r="H34" s="53"/>
      <c r="I34" s="53"/>
      <c r="J34" s="53"/>
      <c r="K34" s="53"/>
      <c r="L34" s="53"/>
      <c r="M34" s="53"/>
      <c r="N34" s="53"/>
      <c r="O34" s="53"/>
      <c r="P34" s="53"/>
      <c r="Q34" s="53"/>
      <c r="R34" s="53"/>
      <c r="S34" s="53"/>
      <c r="T34" s="53"/>
      <c r="U34" s="79"/>
      <c r="V34" s="1"/>
    </row>
    <row r="35" spans="1:22" ht="16.5" customHeight="1">
      <c r="A35" s="1"/>
      <c r="B35" s="20"/>
      <c r="C35" s="53"/>
      <c r="D35" s="53"/>
      <c r="E35" s="53"/>
      <c r="F35" s="53"/>
      <c r="G35" s="53"/>
      <c r="H35" s="53"/>
      <c r="I35" s="53"/>
      <c r="J35" s="53"/>
      <c r="K35" s="53"/>
      <c r="L35" s="53"/>
      <c r="M35" s="53"/>
      <c r="N35" s="53"/>
      <c r="O35" s="53"/>
      <c r="P35" s="53"/>
      <c r="Q35" s="53"/>
      <c r="R35" s="53"/>
      <c r="S35" s="53"/>
      <c r="T35" s="53"/>
      <c r="U35" s="79"/>
      <c r="V35" s="1"/>
    </row>
    <row r="36" spans="1:22" ht="16.5" customHeight="1">
      <c r="A36" s="1"/>
      <c r="B36" s="20"/>
      <c r="C36" s="53"/>
      <c r="D36" s="53"/>
      <c r="E36" s="53"/>
      <c r="F36" s="53"/>
      <c r="G36" s="53"/>
      <c r="H36" s="53"/>
      <c r="I36" s="53"/>
      <c r="J36" s="53"/>
      <c r="K36" s="53"/>
      <c r="L36" s="53"/>
      <c r="M36" s="53"/>
      <c r="N36" s="53"/>
      <c r="O36" s="53"/>
      <c r="P36" s="53"/>
      <c r="Q36" s="53"/>
      <c r="R36" s="53"/>
      <c r="S36" s="53"/>
      <c r="T36" s="53"/>
      <c r="U36" s="79"/>
      <c r="V36" s="1"/>
    </row>
    <row r="37" spans="1:22" ht="16.5" customHeight="1">
      <c r="A37" s="1"/>
      <c r="B37" s="20"/>
      <c r="C37" s="53"/>
      <c r="D37" s="53"/>
      <c r="E37" s="53"/>
      <c r="F37" s="53"/>
      <c r="G37" s="53"/>
      <c r="H37" s="53"/>
      <c r="I37" s="53"/>
      <c r="J37" s="53"/>
      <c r="K37" s="53"/>
      <c r="L37" s="53"/>
      <c r="M37" s="53"/>
      <c r="N37" s="53"/>
      <c r="O37" s="53"/>
      <c r="P37" s="53"/>
      <c r="Q37" s="53"/>
      <c r="R37" s="53"/>
      <c r="S37" s="53"/>
      <c r="T37" s="53"/>
      <c r="U37" s="79"/>
      <c r="V37" s="1"/>
    </row>
    <row r="38" spans="1:22" ht="16.5" customHeight="1">
      <c r="A38" s="1"/>
      <c r="B38" s="20"/>
      <c r="C38" s="53"/>
      <c r="D38" s="53"/>
      <c r="E38" s="53"/>
      <c r="F38" s="53"/>
      <c r="G38" s="53"/>
      <c r="H38" s="53"/>
      <c r="I38" s="53"/>
      <c r="J38" s="53"/>
      <c r="K38" s="53"/>
      <c r="L38" s="53"/>
      <c r="M38" s="53"/>
      <c r="N38" s="53"/>
      <c r="O38" s="53"/>
      <c r="P38" s="53"/>
      <c r="Q38" s="53"/>
      <c r="R38" s="53"/>
      <c r="S38" s="53"/>
      <c r="T38" s="53"/>
      <c r="U38" s="79"/>
      <c r="V38" s="1"/>
    </row>
    <row r="39" spans="1:22" ht="16.5" customHeight="1">
      <c r="A39" s="1"/>
      <c r="B39" s="158"/>
      <c r="C39" s="1627"/>
      <c r="D39" s="1627"/>
      <c r="E39" s="1627"/>
      <c r="F39" s="1627"/>
      <c r="G39" s="1627"/>
      <c r="H39" s="53"/>
      <c r="I39" s="53"/>
      <c r="J39" s="53"/>
      <c r="K39" s="53"/>
      <c r="L39" s="53"/>
      <c r="M39" s="53"/>
      <c r="N39" s="53"/>
      <c r="O39" s="53"/>
      <c r="P39" s="53"/>
      <c r="Q39" s="53"/>
      <c r="R39" s="53"/>
      <c r="S39" s="53"/>
      <c r="T39" s="53"/>
      <c r="U39" s="79"/>
      <c r="V39" s="1"/>
    </row>
    <row r="40" spans="1:22" ht="15" customHeight="1">
      <c r="A40" s="1"/>
      <c r="B40" s="158"/>
      <c r="C40" s="1627"/>
      <c r="D40" s="1627"/>
      <c r="E40" s="1627"/>
      <c r="F40" s="1627"/>
      <c r="G40" s="1627"/>
      <c r="H40" s="53"/>
      <c r="I40" s="53"/>
      <c r="J40" s="53"/>
      <c r="K40" s="53"/>
      <c r="L40" s="53"/>
      <c r="M40" s="53"/>
      <c r="N40" s="53"/>
      <c r="O40" s="53"/>
      <c r="P40" s="53"/>
      <c r="Q40" s="53"/>
      <c r="R40" s="53"/>
      <c r="S40" s="53"/>
      <c r="T40" s="53"/>
      <c r="U40" s="79"/>
      <c r="V40" s="1"/>
    </row>
    <row r="41" spans="1:22" ht="15" customHeight="1">
      <c r="A41" s="1"/>
      <c r="B41" s="20"/>
      <c r="C41" s="53"/>
      <c r="D41" s="53"/>
      <c r="E41" s="53"/>
      <c r="F41" s="53"/>
      <c r="G41" s="53"/>
      <c r="H41" s="53"/>
      <c r="I41" s="53"/>
      <c r="J41" s="53"/>
      <c r="K41" s="53"/>
      <c r="L41" s="53"/>
      <c r="M41" s="53"/>
      <c r="N41" s="53"/>
      <c r="O41" s="53"/>
      <c r="P41" s="53"/>
      <c r="Q41" s="53"/>
      <c r="R41" s="53"/>
      <c r="S41" s="53"/>
      <c r="T41" s="53"/>
      <c r="U41" s="79"/>
      <c r="V41" s="1"/>
    </row>
    <row r="42" spans="1:22" ht="15" customHeight="1">
      <c r="A42" s="1"/>
      <c r="B42" s="20"/>
      <c r="C42" s="53"/>
      <c r="D42" s="53"/>
      <c r="E42" s="53"/>
      <c r="F42" s="53"/>
      <c r="G42" s="53"/>
      <c r="H42" s="53"/>
      <c r="I42" s="53"/>
      <c r="J42" s="53"/>
      <c r="K42" s="53"/>
      <c r="L42" s="1627"/>
      <c r="M42" s="1627"/>
      <c r="N42" s="1627"/>
      <c r="O42" s="1627"/>
      <c r="P42" s="1627"/>
      <c r="Q42" s="1627"/>
      <c r="R42" s="1627"/>
      <c r="S42" s="1627"/>
      <c r="T42" s="1627"/>
      <c r="U42" s="3"/>
      <c r="V42" s="1"/>
    </row>
    <row r="43" spans="1:22" ht="16.5">
      <c r="A43" s="1"/>
      <c r="B43" s="20"/>
      <c r="C43" s="53"/>
      <c r="D43" s="53"/>
      <c r="E43" s="53"/>
      <c r="F43" s="53"/>
      <c r="G43" s="53"/>
      <c r="H43" s="53"/>
      <c r="I43" s="53"/>
      <c r="J43" s="53"/>
      <c r="K43" s="53"/>
      <c r="L43" s="1627"/>
      <c r="M43" s="1627"/>
      <c r="N43" s="1627"/>
      <c r="O43" s="1627"/>
      <c r="P43" s="1627"/>
      <c r="Q43" s="1627"/>
      <c r="R43" s="1627"/>
      <c r="S43" s="1627"/>
      <c r="T43" s="1627"/>
      <c r="U43" s="3"/>
      <c r="V43" s="1"/>
    </row>
    <row r="44" spans="1:22" ht="16.5">
      <c r="A44" s="1"/>
      <c r="B44" s="122"/>
      <c r="C44" s="1628"/>
      <c r="D44" s="1628"/>
      <c r="E44" s="1628"/>
      <c r="F44" s="1628"/>
      <c r="G44" s="125"/>
      <c r="H44" s="125"/>
      <c r="I44" s="125"/>
      <c r="J44" s="125"/>
      <c r="K44" s="125"/>
      <c r="L44" s="125"/>
      <c r="M44" s="125"/>
      <c r="N44" s="125"/>
      <c r="O44" s="125"/>
      <c r="P44" s="125"/>
      <c r="Q44" s="125"/>
      <c r="R44" s="51"/>
      <c r="S44" s="51"/>
      <c r="T44" s="51"/>
      <c r="U44" s="52"/>
      <c r="V44" s="1"/>
    </row>
    <row r="45" spans="1:22">
      <c r="A45" s="1"/>
      <c r="B45" s="158"/>
      <c r="C45" s="1627"/>
      <c r="D45" s="1627"/>
      <c r="E45" s="1627"/>
      <c r="F45" s="1627"/>
      <c r="G45" s="1627"/>
      <c r="H45" s="123"/>
      <c r="I45" s="123"/>
      <c r="J45" s="123"/>
      <c r="K45" s="123"/>
      <c r="L45" s="123"/>
      <c r="M45" s="123"/>
      <c r="N45" s="123"/>
      <c r="O45" s="123"/>
      <c r="P45" s="123"/>
      <c r="Q45" s="123"/>
      <c r="R45" s="123"/>
      <c r="S45" s="123"/>
      <c r="T45" s="123"/>
      <c r="U45" s="124"/>
      <c r="V45" s="1"/>
    </row>
    <row r="46" spans="1:22" ht="15" customHeight="1">
      <c r="A46" s="1"/>
      <c r="B46" s="158"/>
      <c r="C46" s="1627"/>
      <c r="D46" s="1627"/>
      <c r="E46" s="1627"/>
      <c r="F46" s="1627"/>
      <c r="G46" s="1627"/>
      <c r="H46" s="53"/>
      <c r="I46" s="53"/>
      <c r="J46" s="53"/>
      <c r="K46" s="53"/>
      <c r="L46" s="53"/>
      <c r="M46" s="53"/>
      <c r="N46" s="53"/>
      <c r="O46" s="53"/>
      <c r="P46" s="53"/>
      <c r="Q46" s="53"/>
      <c r="R46" s="53"/>
      <c r="S46" s="53"/>
      <c r="T46" s="53" t="s">
        <v>1</v>
      </c>
      <c r="U46" s="79"/>
      <c r="V46" s="1"/>
    </row>
    <row r="47" spans="1:22" ht="16.5">
      <c r="A47" s="1"/>
      <c r="B47" s="20"/>
      <c r="C47" s="53"/>
      <c r="D47" s="53"/>
      <c r="E47" s="53"/>
      <c r="F47" s="53"/>
      <c r="G47" s="53"/>
      <c r="H47" s="53"/>
      <c r="I47" s="53"/>
      <c r="J47" s="53"/>
      <c r="K47" s="53"/>
      <c r="L47" s="53"/>
      <c r="M47" s="53"/>
      <c r="N47" s="53"/>
      <c r="O47" s="53"/>
      <c r="P47" s="53"/>
      <c r="Q47" s="53"/>
      <c r="R47" s="53"/>
      <c r="S47" s="53"/>
      <c r="T47" s="53"/>
      <c r="U47" s="79"/>
      <c r="V47" s="1"/>
    </row>
    <row r="48" spans="1:22" ht="16.5">
      <c r="A48" s="1"/>
      <c r="B48" s="20"/>
      <c r="C48" s="53"/>
      <c r="D48" s="53"/>
      <c r="E48" s="53"/>
      <c r="F48" s="53"/>
      <c r="G48" s="53"/>
      <c r="H48" s="53"/>
      <c r="I48" s="53"/>
      <c r="J48" s="53"/>
      <c r="K48" s="53"/>
      <c r="L48" s="53"/>
      <c r="M48" s="53"/>
      <c r="N48" s="53"/>
      <c r="O48" s="53"/>
      <c r="P48" s="53"/>
      <c r="Q48" s="53"/>
      <c r="R48" s="53"/>
      <c r="S48" s="53"/>
      <c r="T48" s="53"/>
      <c r="U48" s="79"/>
      <c r="V48" s="1"/>
    </row>
    <row r="49" spans="1:23" ht="16.5">
      <c r="A49" s="1"/>
      <c r="B49" s="20"/>
      <c r="C49" s="53"/>
      <c r="D49" s="53"/>
      <c r="E49" s="53"/>
      <c r="F49" s="53"/>
      <c r="G49" s="53"/>
      <c r="H49" s="53"/>
      <c r="I49" s="53"/>
      <c r="J49" s="53"/>
      <c r="K49" s="53"/>
      <c r="L49" s="53"/>
      <c r="M49" s="53"/>
      <c r="N49" s="53"/>
      <c r="O49" s="53"/>
      <c r="P49" s="53"/>
      <c r="Q49" s="53"/>
      <c r="R49" s="53"/>
      <c r="S49" s="53"/>
      <c r="T49" s="53"/>
      <c r="U49" s="79"/>
      <c r="V49" s="1"/>
    </row>
    <row r="50" spans="1:23" ht="13.5" customHeight="1">
      <c r="A50" s="1"/>
      <c r="B50" s="20"/>
      <c r="C50" s="53"/>
      <c r="D50" s="53"/>
      <c r="E50" s="53"/>
      <c r="F50" s="53"/>
      <c r="G50" s="53"/>
      <c r="H50" s="53"/>
      <c r="I50" s="53"/>
      <c r="J50" s="53"/>
      <c r="K50" s="53"/>
      <c r="L50" s="53"/>
      <c r="M50" s="53"/>
      <c r="N50" s="53"/>
      <c r="O50" s="53"/>
      <c r="P50" s="53"/>
      <c r="Q50" s="53"/>
      <c r="R50" s="53"/>
      <c r="S50" s="53"/>
      <c r="T50" s="53"/>
      <c r="U50" s="79"/>
      <c r="V50" s="1"/>
    </row>
    <row r="51" spans="1:23" ht="15" customHeight="1">
      <c r="A51" s="1"/>
      <c r="B51" s="122"/>
      <c r="C51" s="1628"/>
      <c r="D51" s="1628"/>
      <c r="E51" s="1628"/>
      <c r="F51" s="1628"/>
      <c r="G51" s="127"/>
      <c r="H51" s="127"/>
      <c r="I51" s="127"/>
      <c r="J51" s="127"/>
      <c r="K51" s="127"/>
      <c r="L51" s="127"/>
      <c r="M51" s="127"/>
      <c r="N51" s="127"/>
      <c r="O51" s="127"/>
      <c r="P51" s="127"/>
      <c r="Q51" s="127"/>
      <c r="R51" s="53"/>
      <c r="S51" s="53"/>
      <c r="T51" s="53"/>
      <c r="U51" s="79"/>
      <c r="V51" s="1"/>
    </row>
    <row r="52" spans="1:23" ht="20.25" customHeight="1">
      <c r="A52" s="1"/>
      <c r="B52" s="45"/>
      <c r="C52" s="43"/>
      <c r="D52" s="43"/>
      <c r="E52" s="43"/>
      <c r="F52" s="43"/>
      <c r="G52" s="32"/>
      <c r="H52" s="32"/>
      <c r="I52" s="32"/>
      <c r="J52" s="32"/>
      <c r="K52" s="32"/>
      <c r="L52" s="32"/>
      <c r="M52" s="32"/>
      <c r="N52" s="32"/>
      <c r="O52" s="32"/>
      <c r="P52" s="32"/>
      <c r="Q52" s="32"/>
      <c r="R52" s="31"/>
      <c r="S52" s="162"/>
      <c r="T52" s="162"/>
      <c r="U52" s="154"/>
      <c r="V52" s="1"/>
    </row>
    <row r="53" spans="1:23" ht="15.75" customHeight="1">
      <c r="A53" s="1"/>
      <c r="B53" s="142"/>
      <c r="C53" s="43"/>
      <c r="D53" s="6"/>
      <c r="E53" s="6"/>
      <c r="F53" s="6"/>
      <c r="G53" s="78"/>
      <c r="H53" s="78"/>
      <c r="I53" s="78"/>
      <c r="J53" s="78"/>
      <c r="K53" s="78"/>
      <c r="L53" s="78"/>
      <c r="M53" s="78"/>
      <c r="N53" s="78"/>
      <c r="O53" s="78"/>
      <c r="P53" s="78"/>
      <c r="Q53" s="78"/>
      <c r="R53" s="31"/>
      <c r="S53" s="162"/>
      <c r="T53" s="162"/>
      <c r="U53" s="8"/>
      <c r="V53" s="1"/>
    </row>
    <row r="54" spans="1:23" ht="15.75" customHeight="1">
      <c r="A54" s="1"/>
      <c r="B54" s="142"/>
      <c r="C54" s="43"/>
      <c r="D54" s="6"/>
      <c r="E54" s="6"/>
      <c r="F54" s="6"/>
      <c r="G54" s="78"/>
      <c r="H54" s="78"/>
      <c r="I54" s="78"/>
      <c r="J54" s="78"/>
      <c r="K54" s="78"/>
      <c r="L54" s="78"/>
      <c r="M54" s="78"/>
      <c r="N54" s="78"/>
      <c r="O54" s="78"/>
      <c r="P54" s="78"/>
      <c r="Q54" s="78"/>
      <c r="R54" s="31"/>
      <c r="S54" s="162"/>
      <c r="T54" s="162"/>
      <c r="U54" s="8"/>
      <c r="V54" s="1"/>
    </row>
    <row r="55" spans="1:23" ht="15.75" customHeight="1">
      <c r="A55" s="1"/>
      <c r="B55" s="142"/>
      <c r="C55" s="43"/>
      <c r="D55" s="6"/>
      <c r="E55" s="6"/>
      <c r="F55" s="6"/>
      <c r="G55" s="137" t="s">
        <v>861</v>
      </c>
      <c r="H55" s="78"/>
      <c r="I55" s="78"/>
      <c r="J55" s="78"/>
      <c r="K55" s="78"/>
      <c r="L55" s="78"/>
      <c r="M55" s="78"/>
      <c r="N55" s="78"/>
      <c r="O55" s="78"/>
      <c r="P55" s="78"/>
      <c r="Q55" s="78"/>
      <c r="R55" s="31"/>
      <c r="S55" s="162"/>
      <c r="T55" s="162"/>
      <c r="U55" s="8"/>
      <c r="V55" s="1"/>
    </row>
    <row r="56" spans="1:23" ht="14.25" customHeight="1">
      <c r="A56" s="1"/>
      <c r="B56" s="142"/>
      <c r="C56" s="6"/>
      <c r="D56" s="6"/>
      <c r="E56" s="6"/>
      <c r="F56" s="6"/>
      <c r="G56" s="78"/>
      <c r="H56" s="78"/>
      <c r="I56" s="78"/>
      <c r="J56" s="78"/>
      <c r="K56" s="78"/>
      <c r="L56" s="78"/>
      <c r="M56" s="78"/>
      <c r="N56" s="78"/>
      <c r="O56" s="78"/>
      <c r="P56" s="78"/>
      <c r="Q56" s="78"/>
      <c r="R56" s="162"/>
      <c r="S56" s="162"/>
      <c r="T56" s="162"/>
      <c r="U56" s="8"/>
      <c r="V56" s="1"/>
    </row>
    <row r="57" spans="1:23" ht="14.25" customHeight="1">
      <c r="A57" s="1"/>
      <c r="B57" s="142"/>
      <c r="C57" s="143"/>
      <c r="D57" s="143"/>
      <c r="E57" s="143"/>
      <c r="F57" s="143"/>
      <c r="G57" s="128"/>
      <c r="H57" s="128"/>
      <c r="I57" s="128"/>
      <c r="J57" s="128"/>
      <c r="K57" s="128"/>
      <c r="L57" s="128"/>
      <c r="M57" s="128"/>
      <c r="N57" s="128"/>
      <c r="O57" s="128"/>
      <c r="P57" s="128"/>
      <c r="Q57" s="128"/>
      <c r="R57" s="38"/>
      <c r="S57" s="38"/>
      <c r="T57" s="38"/>
      <c r="U57" s="39"/>
      <c r="V57" s="1"/>
    </row>
    <row r="58" spans="1:23" ht="14.25" customHeight="1">
      <c r="A58" s="1"/>
      <c r="B58" s="142"/>
      <c r="C58" s="143"/>
      <c r="D58" s="143"/>
      <c r="E58" s="143"/>
      <c r="F58" s="143"/>
      <c r="G58" s="128"/>
      <c r="H58" s="128"/>
      <c r="I58" s="128"/>
      <c r="J58" s="128"/>
      <c r="K58" s="128"/>
      <c r="L58" s="128"/>
      <c r="M58" s="128"/>
      <c r="N58" s="128"/>
      <c r="O58" s="128"/>
      <c r="P58" s="128"/>
      <c r="Q58" s="128"/>
      <c r="R58" s="38"/>
      <c r="S58" s="38"/>
      <c r="T58" s="38"/>
      <c r="U58" s="39"/>
      <c r="V58" s="1"/>
    </row>
    <row r="59" spans="1:23">
      <c r="A59" s="1"/>
      <c r="B59" s="20"/>
      <c r="C59" s="38"/>
      <c r="D59" s="38"/>
      <c r="E59" s="38"/>
      <c r="F59" s="38"/>
      <c r="G59" s="38"/>
      <c r="H59" s="38"/>
      <c r="I59" s="38"/>
      <c r="J59" s="38"/>
      <c r="K59" s="38"/>
      <c r="L59" s="38"/>
      <c r="M59" s="38"/>
      <c r="N59" s="38"/>
      <c r="O59" s="38"/>
      <c r="P59" s="38"/>
      <c r="Q59" s="38"/>
      <c r="R59" s="38"/>
      <c r="S59" s="38"/>
      <c r="T59" s="1627"/>
      <c r="U59" s="3"/>
      <c r="V59" s="1"/>
    </row>
    <row r="60" spans="1:23" ht="14.25" customHeight="1" thickBot="1">
      <c r="A60" s="1"/>
      <c r="B60" s="21"/>
      <c r="C60" s="40"/>
      <c r="D60" s="40"/>
      <c r="E60" s="40"/>
      <c r="F60" s="40"/>
      <c r="G60" s="40"/>
      <c r="H60" s="40"/>
      <c r="I60" s="40"/>
      <c r="J60" s="40"/>
      <c r="K60" s="40"/>
      <c r="L60" s="40"/>
      <c r="M60" s="40"/>
      <c r="N60" s="40"/>
      <c r="O60" s="40"/>
      <c r="P60" s="40"/>
      <c r="Q60" s="40"/>
      <c r="R60" s="40"/>
      <c r="S60" s="40"/>
      <c r="T60" s="40"/>
      <c r="U60" s="155"/>
      <c r="V60" s="1"/>
    </row>
    <row r="61" spans="1:23" ht="42" customHeight="1">
      <c r="A61" s="1"/>
      <c r="B61" s="156" t="s">
        <v>1</v>
      </c>
      <c r="C61" s="140"/>
      <c r="D61" s="140"/>
      <c r="E61" s="140"/>
      <c r="F61" s="140"/>
      <c r="G61" s="140"/>
      <c r="H61" s="3751"/>
      <c r="I61" s="3751"/>
      <c r="J61" s="3751"/>
      <c r="K61" s="3751"/>
      <c r="L61" s="3751"/>
      <c r="M61" s="3751"/>
      <c r="N61" s="3751"/>
      <c r="O61" s="3751"/>
      <c r="P61" s="3751"/>
      <c r="Q61" s="3751"/>
      <c r="R61" s="3751"/>
      <c r="S61" s="3751"/>
      <c r="T61" s="3751"/>
      <c r="U61" s="3751"/>
      <c r="V61" s="1"/>
    </row>
    <row r="62" spans="1:23">
      <c r="A62" s="141"/>
      <c r="B62" s="141"/>
      <c r="C62" s="141"/>
      <c r="D62" s="141"/>
      <c r="E62" s="141"/>
      <c r="F62" s="141"/>
      <c r="G62" s="141"/>
      <c r="H62" s="141"/>
      <c r="I62" s="141"/>
      <c r="J62" s="141"/>
      <c r="K62" s="141"/>
      <c r="L62" s="141"/>
      <c r="M62" s="141"/>
      <c r="N62" s="141"/>
      <c r="O62" s="141"/>
      <c r="P62" s="141"/>
      <c r="Q62" s="141"/>
      <c r="R62" s="141"/>
      <c r="S62" s="141"/>
      <c r="T62" s="141"/>
      <c r="U62" s="141"/>
      <c r="V62" s="141"/>
      <c r="W62" s="141"/>
    </row>
    <row r="63" spans="1:23">
      <c r="A63" s="141"/>
      <c r="B63" s="141"/>
      <c r="C63" s="141"/>
      <c r="D63" s="141"/>
      <c r="E63" s="141"/>
      <c r="F63" s="141"/>
      <c r="G63" s="141"/>
      <c r="H63" s="141"/>
      <c r="I63" s="141"/>
      <c r="J63" s="141"/>
      <c r="K63" s="141"/>
      <c r="L63" s="141"/>
      <c r="M63" s="141"/>
      <c r="N63" s="141"/>
      <c r="O63" s="141"/>
      <c r="P63" s="141"/>
      <c r="Q63" s="141"/>
      <c r="R63" s="141"/>
      <c r="S63" s="141"/>
      <c r="T63" s="141"/>
      <c r="U63" s="141"/>
      <c r="V63" s="141"/>
      <c r="W63" s="141"/>
    </row>
  </sheetData>
  <sheetProtection password="E6EF" sheet="1" objects="1" scenarios="1" selectLockedCells="1" selectUnlockedCells="1"/>
  <mergeCells count="10">
    <mergeCell ref="H61:U61"/>
    <mergeCell ref="C2:T2"/>
    <mergeCell ref="B7:U7"/>
    <mergeCell ref="B9:U11"/>
    <mergeCell ref="B14:C14"/>
    <mergeCell ref="B15:C15"/>
    <mergeCell ref="B16:C16"/>
    <mergeCell ref="B17:C17"/>
    <mergeCell ref="B18:C18"/>
    <mergeCell ref="B19:C19"/>
  </mergeCells>
  <pageMargins left="0.19685039370078741" right="0.11811023622047245" top="0.15748031496062992" bottom="0.15748031496062992" header="0.19685039370078741" footer="0.19685039370078741"/>
  <pageSetup paperSize="9" scale="44"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M57"/>
  <sheetViews>
    <sheetView view="pageBreakPreview" zoomScale="85" zoomScaleNormal="85" zoomScaleSheetLayoutView="85" workbookViewId="0">
      <selection activeCell="B5" sqref="B5"/>
    </sheetView>
  </sheetViews>
  <sheetFormatPr defaultRowHeight="14.25"/>
  <cols>
    <col min="1" max="1" width="1.5703125" style="277" customWidth="1"/>
    <col min="2" max="2" width="43.7109375" style="277" customWidth="1"/>
    <col min="3" max="6" width="17.28515625" style="277" customWidth="1"/>
    <col min="7" max="11" width="14.7109375" style="277" customWidth="1"/>
    <col min="12" max="12" width="9.140625" style="277"/>
    <col min="13" max="13" width="1.85546875" style="277" customWidth="1"/>
    <col min="14" max="16384" width="9.140625" style="277"/>
  </cols>
  <sheetData>
    <row r="1" spans="1:13" ht="15.75" thickBot="1">
      <c r="A1" s="197"/>
      <c r="B1" s="198"/>
      <c r="C1" s="1072" t="str">
        <f>Page3!A4</f>
        <v>MOHOKARE LOCAL MUNICIPALITY</v>
      </c>
      <c r="D1" s="1072" t="str">
        <f>Page3!F4</f>
        <v>WSDP 2012</v>
      </c>
      <c r="E1" s="1041"/>
      <c r="F1" s="1041"/>
      <c r="G1" s="1041"/>
      <c r="H1" s="1041"/>
      <c r="I1" s="1041"/>
      <c r="J1" s="1041"/>
      <c r="K1" s="1041"/>
      <c r="L1" s="1041"/>
      <c r="M1" s="197"/>
    </row>
    <row r="2" spans="1:13" ht="16.5" thickBot="1">
      <c r="A2" s="197"/>
      <c r="B2" s="3760" t="s">
        <v>1048</v>
      </c>
      <c r="C2" s="3761"/>
      <c r="D2" s="3761"/>
      <c r="E2" s="3761"/>
      <c r="F2" s="3761"/>
      <c r="G2" s="3761"/>
      <c r="H2" s="3761"/>
      <c r="I2" s="3761"/>
      <c r="J2" s="3761"/>
      <c r="K2" s="3761"/>
      <c r="L2" s="3762"/>
      <c r="M2" s="197"/>
    </row>
    <row r="3" spans="1:13">
      <c r="A3" s="197"/>
      <c r="B3" s="813"/>
      <c r="C3" s="814"/>
      <c r="D3" s="814"/>
      <c r="E3" s="814"/>
      <c r="F3" s="814"/>
      <c r="G3" s="814"/>
      <c r="H3" s="814"/>
      <c r="I3" s="814"/>
      <c r="J3" s="814"/>
      <c r="K3" s="814"/>
      <c r="L3" s="815"/>
      <c r="M3" s="197"/>
    </row>
    <row r="4" spans="1:13" ht="18">
      <c r="A4" s="197"/>
      <c r="B4" s="816"/>
      <c r="C4" s="814"/>
      <c r="D4" s="814"/>
      <c r="E4" s="814"/>
      <c r="F4" s="814"/>
      <c r="G4" s="814"/>
      <c r="H4" s="814"/>
      <c r="I4" s="814"/>
      <c r="J4" s="814"/>
      <c r="K4" s="814"/>
      <c r="L4" s="815"/>
      <c r="M4" s="197"/>
    </row>
    <row r="5" spans="1:13" ht="22.5" customHeight="1">
      <c r="A5" s="197"/>
      <c r="B5" s="816"/>
      <c r="C5" s="3763" t="s">
        <v>29</v>
      </c>
      <c r="D5" s="3763"/>
      <c r="E5" s="3764"/>
      <c r="F5" s="3764"/>
      <c r="G5" s="817"/>
      <c r="H5" s="817"/>
      <c r="I5" s="3765" t="s">
        <v>757</v>
      </c>
      <c r="J5" s="3766"/>
      <c r="K5" s="3767"/>
      <c r="L5" s="815"/>
      <c r="M5" s="197"/>
    </row>
    <row r="6" spans="1:13" ht="18.75" customHeight="1">
      <c r="A6" s="818"/>
      <c r="B6" s="276"/>
      <c r="C6" s="1073" t="s">
        <v>758</v>
      </c>
      <c r="D6" s="1073" t="s">
        <v>759</v>
      </c>
      <c r="E6" s="3764"/>
      <c r="F6" s="3764"/>
      <c r="G6" s="817"/>
      <c r="H6" s="817"/>
      <c r="I6" s="3768"/>
      <c r="J6" s="3769"/>
      <c r="K6" s="3770"/>
      <c r="L6" s="297"/>
      <c r="M6" s="197"/>
    </row>
    <row r="7" spans="1:13" ht="15">
      <c r="A7" s="818"/>
      <c r="B7" s="276"/>
      <c r="C7" s="1003" t="s">
        <v>760</v>
      </c>
      <c r="D7" s="1508" t="s">
        <v>761</v>
      </c>
      <c r="E7" s="817"/>
      <c r="F7" s="817"/>
      <c r="G7" s="817"/>
      <c r="H7" s="817"/>
      <c r="I7" s="838"/>
      <c r="J7" s="839"/>
      <c r="K7" s="840"/>
      <c r="L7" s="297"/>
      <c r="M7" s="197"/>
    </row>
    <row r="8" spans="1:13" ht="15">
      <c r="A8" s="818"/>
      <c r="B8" s="287" t="s">
        <v>1049</v>
      </c>
      <c r="C8" s="1614">
        <f>'Topic 2'!G12</f>
        <v>0.6</v>
      </c>
      <c r="D8" s="1625">
        <f>'Topic 2'!H12</f>
        <v>0.6</v>
      </c>
      <c r="E8" s="820"/>
      <c r="F8" s="820"/>
      <c r="G8" s="820"/>
      <c r="H8" s="820"/>
      <c r="I8" s="3759"/>
      <c r="J8" s="841"/>
      <c r="K8" s="842"/>
      <c r="L8" s="815"/>
      <c r="M8" s="197"/>
    </row>
    <row r="9" spans="1:13" ht="15">
      <c r="A9" s="818"/>
      <c r="B9" s="287" t="s">
        <v>1050</v>
      </c>
      <c r="C9" s="1614">
        <f>'Topic 2'!G18</f>
        <v>0.6</v>
      </c>
      <c r="D9" s="1625">
        <f>'Topic 2'!H18</f>
        <v>0.6</v>
      </c>
      <c r="E9" s="820"/>
      <c r="F9" s="820"/>
      <c r="G9" s="820"/>
      <c r="H9" s="820"/>
      <c r="I9" s="3759"/>
      <c r="J9" s="841"/>
      <c r="K9" s="842"/>
      <c r="L9" s="815"/>
      <c r="M9" s="197"/>
    </row>
    <row r="10" spans="1:13" ht="15">
      <c r="A10" s="818"/>
      <c r="B10" s="287" t="s">
        <v>1051</v>
      </c>
      <c r="C10" s="1614">
        <f>'Topic 2'!G26</f>
        <v>0.6</v>
      </c>
      <c r="D10" s="1625">
        <f>'Topic 2'!H26</f>
        <v>0.6</v>
      </c>
      <c r="E10" s="820"/>
      <c r="F10" s="820"/>
      <c r="G10" s="820"/>
      <c r="H10" s="820"/>
      <c r="I10" s="3759"/>
      <c r="J10" s="841"/>
      <c r="K10" s="842"/>
      <c r="L10" s="815"/>
      <c r="M10" s="197"/>
    </row>
    <row r="11" spans="1:13" ht="15.75">
      <c r="A11" s="818"/>
      <c r="B11" s="287" t="s">
        <v>1108</v>
      </c>
      <c r="C11" s="1614">
        <f>'Topic 2'!R25</f>
        <v>0.66923076923076918</v>
      </c>
      <c r="D11" s="1625">
        <f>'Topic 2'!S25</f>
        <v>0.73846153846153839</v>
      </c>
      <c r="E11" s="820"/>
      <c r="F11" s="820"/>
      <c r="G11" s="820"/>
      <c r="H11" s="820"/>
      <c r="I11" s="3759"/>
      <c r="J11" s="843"/>
      <c r="K11" s="842"/>
      <c r="L11" s="815"/>
      <c r="M11" s="197"/>
    </row>
    <row r="12" spans="1:13" ht="15" customHeight="1">
      <c r="A12" s="818"/>
      <c r="B12" s="821"/>
      <c r="C12" s="820"/>
      <c r="D12" s="820"/>
      <c r="E12" s="820"/>
      <c r="F12" s="820"/>
      <c r="G12" s="820"/>
      <c r="H12" s="820"/>
      <c r="I12" s="848"/>
      <c r="J12" s="849"/>
      <c r="K12" s="850"/>
      <c r="L12" s="815"/>
      <c r="M12" s="197"/>
    </row>
    <row r="13" spans="1:13" ht="15" customHeight="1">
      <c r="A13" s="818"/>
      <c r="B13" s="821"/>
      <c r="C13" s="1615">
        <f>AVERAGE(C8:C11)</f>
        <v>0.61730769230769222</v>
      </c>
      <c r="D13" s="1615">
        <f>AVERAGE(D8:D11)</f>
        <v>0.63461538461538458</v>
      </c>
      <c r="E13" s="1616"/>
      <c r="F13" s="1616"/>
      <c r="G13" s="1616"/>
      <c r="H13" s="814"/>
      <c r="I13" s="844"/>
      <c r="J13" s="851"/>
      <c r="K13" s="852"/>
      <c r="L13" s="815"/>
      <c r="M13" s="197"/>
    </row>
    <row r="14" spans="1:13" ht="15" customHeight="1">
      <c r="A14" s="818"/>
      <c r="B14" s="821"/>
      <c r="H14" s="1617"/>
      <c r="I14" s="844"/>
      <c r="J14" s="853"/>
      <c r="K14" s="854"/>
      <c r="L14" s="815"/>
      <c r="M14" s="197"/>
    </row>
    <row r="15" spans="1:13" ht="15" customHeight="1">
      <c r="A15" s="818"/>
      <c r="B15" s="821"/>
      <c r="C15" s="814"/>
      <c r="D15" s="814"/>
      <c r="E15" s="814"/>
      <c r="F15" s="814"/>
      <c r="G15" s="814"/>
      <c r="H15" s="814"/>
      <c r="I15" s="844"/>
      <c r="J15" s="853"/>
      <c r="K15" s="854"/>
      <c r="L15" s="815"/>
      <c r="M15" s="197"/>
    </row>
    <row r="16" spans="1:13" ht="15" customHeight="1">
      <c r="A16" s="818"/>
      <c r="B16" s="821"/>
      <c r="C16" s="814"/>
      <c r="D16" s="814"/>
      <c r="E16" s="814"/>
      <c r="F16" s="814"/>
      <c r="G16" s="814"/>
      <c r="H16" s="814"/>
      <c r="I16" s="844"/>
      <c r="J16" s="851"/>
      <c r="K16" s="858"/>
      <c r="L16" s="815"/>
      <c r="M16" s="197"/>
    </row>
    <row r="17" spans="1:13" ht="15" customHeight="1">
      <c r="A17" s="818"/>
      <c r="B17" s="821"/>
      <c r="C17" s="814"/>
      <c r="D17" s="814"/>
      <c r="E17" s="814"/>
      <c r="F17" s="814"/>
      <c r="G17" s="814"/>
      <c r="H17" s="814"/>
      <c r="I17" s="860"/>
      <c r="J17" s="814"/>
      <c r="K17" s="861"/>
      <c r="L17" s="815"/>
      <c r="M17" s="197"/>
    </row>
    <row r="18" spans="1:13" ht="15" customHeight="1">
      <c r="A18" s="818"/>
      <c r="B18" s="821"/>
      <c r="C18" s="814"/>
      <c r="D18" s="814"/>
      <c r="E18" s="814"/>
      <c r="F18" s="814"/>
      <c r="G18" s="814"/>
      <c r="H18" s="814"/>
      <c r="I18" s="860"/>
      <c r="J18" s="814"/>
      <c r="K18" s="861"/>
      <c r="L18" s="815"/>
      <c r="M18" s="197"/>
    </row>
    <row r="19" spans="1:13" ht="15" customHeight="1">
      <c r="A19" s="818"/>
      <c r="B19" s="821"/>
      <c r="C19" s="814"/>
      <c r="D19" s="814"/>
      <c r="E19" s="814"/>
      <c r="F19" s="814"/>
      <c r="G19" s="814"/>
      <c r="H19" s="814"/>
      <c r="I19" s="860"/>
      <c r="J19" s="814"/>
      <c r="K19" s="861"/>
      <c r="L19" s="815"/>
      <c r="M19" s="197"/>
    </row>
    <row r="20" spans="1:13" ht="15" customHeight="1">
      <c r="A20" s="818"/>
      <c r="B20" s="821"/>
      <c r="C20" s="814"/>
      <c r="D20" s="814"/>
      <c r="E20" s="814"/>
      <c r="F20" s="814"/>
      <c r="G20" s="814"/>
      <c r="H20" s="814"/>
      <c r="I20" s="860"/>
      <c r="J20" s="814"/>
      <c r="K20" s="861"/>
      <c r="L20" s="815"/>
      <c r="M20" s="197"/>
    </row>
    <row r="21" spans="1:13" ht="15" customHeight="1">
      <c r="A21" s="818"/>
      <c r="B21" s="821"/>
      <c r="C21" s="814"/>
      <c r="D21" s="814"/>
      <c r="E21" s="814"/>
      <c r="F21" s="814"/>
      <c r="G21" s="864"/>
      <c r="H21" s="864"/>
      <c r="I21" s="863"/>
      <c r="J21" s="864"/>
      <c r="K21" s="861"/>
      <c r="L21" s="815"/>
      <c r="M21" s="197"/>
    </row>
    <row r="22" spans="1:13" ht="15" customHeight="1">
      <c r="A22" s="818"/>
      <c r="B22" s="821"/>
      <c r="C22" s="814"/>
      <c r="D22" s="814"/>
      <c r="E22" s="814"/>
      <c r="F22" s="814"/>
      <c r="G22" s="864"/>
      <c r="H22" s="864"/>
      <c r="I22" s="863"/>
      <c r="J22" s="864"/>
      <c r="K22" s="861"/>
      <c r="L22" s="815"/>
      <c r="M22" s="197"/>
    </row>
    <row r="23" spans="1:13" ht="15" customHeight="1">
      <c r="A23" s="818"/>
      <c r="B23" s="821"/>
      <c r="C23" s="814"/>
      <c r="D23" s="814"/>
      <c r="E23" s="814"/>
      <c r="F23" s="814"/>
      <c r="G23" s="814"/>
      <c r="H23" s="814"/>
      <c r="I23" s="860"/>
      <c r="J23" s="814"/>
      <c r="K23" s="861"/>
      <c r="L23" s="815"/>
      <c r="M23" s="197"/>
    </row>
    <row r="24" spans="1:13" ht="15" customHeight="1">
      <c r="A24" s="818"/>
      <c r="B24" s="821"/>
      <c r="C24" s="814"/>
      <c r="D24" s="814"/>
      <c r="E24" s="814"/>
      <c r="F24" s="814"/>
      <c r="G24" s="814"/>
      <c r="H24" s="814"/>
      <c r="I24" s="865"/>
      <c r="J24" s="866"/>
      <c r="K24" s="867"/>
      <c r="L24" s="815"/>
      <c r="M24" s="197"/>
    </row>
    <row r="25" spans="1:13" ht="15" customHeight="1">
      <c r="A25" s="818"/>
      <c r="B25" s="821"/>
      <c r="C25" s="814"/>
      <c r="D25" s="814"/>
      <c r="E25" s="814"/>
      <c r="F25" s="814"/>
      <c r="G25" s="814"/>
      <c r="H25" s="814"/>
      <c r="I25" s="814"/>
      <c r="J25" s="814"/>
      <c r="K25" s="814"/>
      <c r="L25" s="815"/>
      <c r="M25" s="197"/>
    </row>
    <row r="26" spans="1:13" ht="15" customHeight="1">
      <c r="A26" s="818"/>
      <c r="B26" s="821"/>
      <c r="C26" s="814"/>
      <c r="D26" s="814"/>
      <c r="E26" s="814"/>
      <c r="F26" s="814"/>
      <c r="G26" s="814"/>
      <c r="H26" s="814"/>
      <c r="I26" s="814"/>
      <c r="J26" s="814"/>
      <c r="K26" s="814"/>
      <c r="L26" s="815"/>
      <c r="M26" s="197"/>
    </row>
    <row r="27" spans="1:13" ht="15" customHeight="1">
      <c r="A27" s="818"/>
      <c r="B27" s="821"/>
      <c r="C27" s="814"/>
      <c r="D27" s="814"/>
      <c r="E27" s="814"/>
      <c r="F27" s="814"/>
      <c r="G27" s="814"/>
      <c r="H27" s="814"/>
      <c r="I27" s="814"/>
      <c r="J27" s="814"/>
      <c r="K27" s="814"/>
      <c r="L27" s="815"/>
      <c r="M27" s="197"/>
    </row>
    <row r="28" spans="1:13" ht="15" customHeight="1">
      <c r="A28" s="818"/>
      <c r="B28" s="821"/>
      <c r="C28" s="814"/>
      <c r="D28" s="814"/>
      <c r="E28" s="814"/>
      <c r="F28" s="814"/>
      <c r="G28" s="814"/>
      <c r="H28" s="814"/>
      <c r="I28" s="814"/>
      <c r="J28" s="814"/>
      <c r="K28" s="814"/>
      <c r="L28" s="815"/>
      <c r="M28" s="197"/>
    </row>
    <row r="29" spans="1:13" ht="15" customHeight="1">
      <c r="A29" s="818"/>
      <c r="B29" s="821"/>
      <c r="C29" s="814"/>
      <c r="D29" s="814"/>
      <c r="E29" s="814"/>
      <c r="F29" s="814"/>
      <c r="G29" s="814"/>
      <c r="H29" s="814"/>
      <c r="I29" s="814"/>
      <c r="J29" s="814"/>
      <c r="K29" s="814"/>
      <c r="L29" s="815"/>
      <c r="M29" s="197"/>
    </row>
    <row r="30" spans="1:13" ht="15" customHeight="1">
      <c r="A30" s="818"/>
      <c r="B30" s="821"/>
      <c r="C30" s="814"/>
      <c r="D30" s="814"/>
      <c r="E30" s="814"/>
      <c r="F30" s="814"/>
      <c r="G30" s="814"/>
      <c r="H30" s="814"/>
      <c r="I30" s="814"/>
      <c r="J30" s="814"/>
      <c r="K30" s="814"/>
      <c r="L30" s="815"/>
      <c r="M30" s="197"/>
    </row>
    <row r="31" spans="1:13" ht="15" customHeight="1">
      <c r="A31" s="818"/>
      <c r="B31" s="821"/>
      <c r="C31" s="814"/>
      <c r="D31" s="814"/>
      <c r="E31" s="814"/>
      <c r="F31" s="814"/>
      <c r="G31" s="814"/>
      <c r="H31" s="814"/>
      <c r="I31" s="814"/>
      <c r="J31" s="814"/>
      <c r="K31" s="814"/>
      <c r="L31" s="815"/>
      <c r="M31" s="197"/>
    </row>
    <row r="32" spans="1:13" ht="15" customHeight="1">
      <c r="A32" s="818"/>
      <c r="B32" s="821"/>
      <c r="C32" s="814"/>
      <c r="D32" s="814"/>
      <c r="E32" s="814"/>
      <c r="F32" s="814"/>
      <c r="G32" s="814"/>
      <c r="H32" s="814"/>
      <c r="I32" s="814"/>
      <c r="J32" s="814"/>
      <c r="K32" s="814"/>
      <c r="L32" s="815"/>
      <c r="M32" s="197"/>
    </row>
    <row r="33" spans="1:13" ht="15" customHeight="1">
      <c r="A33" s="818"/>
      <c r="B33" s="821"/>
      <c r="C33" s="814"/>
      <c r="D33" s="814"/>
      <c r="E33" s="814"/>
      <c r="F33" s="814"/>
      <c r="G33" s="814"/>
      <c r="H33" s="814"/>
      <c r="I33" s="814"/>
      <c r="J33" s="814"/>
      <c r="K33" s="814"/>
      <c r="L33" s="815"/>
      <c r="M33" s="197"/>
    </row>
    <row r="34" spans="1:13" ht="15" customHeight="1">
      <c r="A34" s="818"/>
      <c r="B34" s="821"/>
      <c r="C34" s="814"/>
      <c r="D34" s="814"/>
      <c r="E34" s="814"/>
      <c r="F34" s="814"/>
      <c r="G34" s="814"/>
      <c r="H34" s="814"/>
      <c r="I34" s="814"/>
      <c r="J34" s="814"/>
      <c r="K34" s="814"/>
      <c r="L34" s="815"/>
      <c r="M34" s="197"/>
    </row>
    <row r="35" spans="1:13" ht="15" customHeight="1">
      <c r="A35" s="818"/>
      <c r="B35" s="821"/>
      <c r="C35" s="814"/>
      <c r="D35" s="814"/>
      <c r="E35" s="814"/>
      <c r="F35" s="814"/>
      <c r="G35" s="814"/>
      <c r="H35" s="814"/>
      <c r="I35" s="814"/>
      <c r="J35" s="814"/>
      <c r="K35" s="814"/>
      <c r="L35" s="815"/>
      <c r="M35" s="197"/>
    </row>
    <row r="36" spans="1:13" ht="15" customHeight="1">
      <c r="A36" s="818"/>
      <c r="B36" s="821"/>
      <c r="C36" s="814"/>
      <c r="D36" s="814"/>
      <c r="E36" s="814"/>
      <c r="F36" s="814"/>
      <c r="G36" s="814"/>
      <c r="H36" s="814"/>
      <c r="I36" s="814"/>
      <c r="J36" s="814"/>
      <c r="K36" s="814"/>
      <c r="L36" s="815"/>
      <c r="M36" s="197"/>
    </row>
    <row r="37" spans="1:13" ht="15" customHeight="1">
      <c r="A37" s="818"/>
      <c r="B37" s="821"/>
      <c r="C37" s="814"/>
      <c r="D37" s="814"/>
      <c r="E37" s="814"/>
      <c r="F37" s="814"/>
      <c r="G37" s="814"/>
      <c r="H37" s="814"/>
      <c r="I37" s="814"/>
      <c r="J37" s="814"/>
      <c r="K37" s="814"/>
      <c r="L37" s="815"/>
      <c r="M37" s="197"/>
    </row>
    <row r="38" spans="1:13" ht="15" customHeight="1">
      <c r="A38" s="818"/>
      <c r="B38" s="821"/>
      <c r="C38" s="814"/>
      <c r="D38" s="814"/>
      <c r="E38" s="814"/>
      <c r="F38" s="814"/>
      <c r="G38" s="814"/>
      <c r="H38" s="814"/>
      <c r="I38" s="814"/>
      <c r="J38" s="814"/>
      <c r="K38" s="814"/>
      <c r="L38" s="815"/>
      <c r="M38" s="197"/>
    </row>
    <row r="39" spans="1:13" ht="15" customHeight="1">
      <c r="A39" s="818"/>
      <c r="B39" s="821"/>
      <c r="C39" s="814"/>
      <c r="D39" s="814"/>
      <c r="E39" s="814"/>
      <c r="F39" s="814"/>
      <c r="G39" s="814"/>
      <c r="H39" s="814"/>
      <c r="I39" s="814"/>
      <c r="J39" s="814"/>
      <c r="K39" s="814"/>
      <c r="L39" s="815"/>
      <c r="M39" s="197"/>
    </row>
    <row r="40" spans="1:13" ht="15" customHeight="1">
      <c r="A40" s="818"/>
      <c r="B40" s="821"/>
      <c r="C40" s="814"/>
      <c r="D40" s="814"/>
      <c r="E40" s="814"/>
      <c r="F40" s="814"/>
      <c r="G40" s="814"/>
      <c r="H40" s="814"/>
      <c r="I40" s="814"/>
      <c r="J40" s="814"/>
      <c r="K40" s="814"/>
      <c r="L40" s="815"/>
      <c r="M40" s="197"/>
    </row>
    <row r="41" spans="1:13" ht="15" customHeight="1">
      <c r="A41" s="818"/>
      <c r="B41" s="821"/>
      <c r="C41" s="814"/>
      <c r="D41" s="814"/>
      <c r="E41" s="814"/>
      <c r="F41" s="814"/>
      <c r="G41" s="814"/>
      <c r="H41" s="814"/>
      <c r="I41" s="814"/>
      <c r="J41" s="814"/>
      <c r="K41" s="814"/>
      <c r="L41" s="815"/>
      <c r="M41" s="197"/>
    </row>
    <row r="42" spans="1:13" ht="15" customHeight="1">
      <c r="A42" s="818"/>
      <c r="B42" s="821"/>
      <c r="C42" s="814"/>
      <c r="D42" s="814"/>
      <c r="E42" s="814"/>
      <c r="F42" s="814"/>
      <c r="G42" s="814"/>
      <c r="H42" s="814"/>
      <c r="I42" s="814"/>
      <c r="J42" s="814"/>
      <c r="K42" s="814"/>
      <c r="L42" s="815"/>
      <c r="M42" s="197"/>
    </row>
    <row r="43" spans="1:13" ht="15" customHeight="1">
      <c r="A43" s="818"/>
      <c r="B43" s="821"/>
      <c r="C43" s="814"/>
      <c r="D43" s="814"/>
      <c r="E43" s="814"/>
      <c r="F43" s="814"/>
      <c r="G43" s="814"/>
      <c r="H43" s="814"/>
      <c r="I43" s="814"/>
      <c r="J43" s="814"/>
      <c r="K43" s="814"/>
      <c r="L43" s="815"/>
      <c r="M43" s="197"/>
    </row>
    <row r="44" spans="1:13" ht="15" customHeight="1">
      <c r="A44" s="818"/>
      <c r="B44" s="821"/>
      <c r="C44" s="814"/>
      <c r="D44" s="814"/>
      <c r="E44" s="814"/>
      <c r="F44" s="814"/>
      <c r="G44" s="814"/>
      <c r="H44" s="814"/>
      <c r="I44" s="814"/>
      <c r="J44" s="814"/>
      <c r="K44" s="814"/>
      <c r="L44" s="815"/>
      <c r="M44" s="197"/>
    </row>
    <row r="45" spans="1:13" ht="15" customHeight="1">
      <c r="A45" s="818"/>
      <c r="B45" s="821"/>
      <c r="C45" s="814"/>
      <c r="D45" s="814"/>
      <c r="E45" s="814"/>
      <c r="F45" s="814"/>
      <c r="G45" s="814"/>
      <c r="H45" s="814"/>
      <c r="I45" s="814"/>
      <c r="J45" s="814"/>
      <c r="K45" s="814"/>
      <c r="L45" s="815"/>
      <c r="M45" s="197"/>
    </row>
    <row r="46" spans="1:13" ht="15" customHeight="1">
      <c r="A46" s="818"/>
      <c r="B46" s="821"/>
      <c r="C46" s="814"/>
      <c r="D46" s="814"/>
      <c r="E46" s="814"/>
      <c r="F46" s="814"/>
      <c r="G46" s="814"/>
      <c r="H46" s="814"/>
      <c r="I46" s="814"/>
      <c r="J46" s="814"/>
      <c r="K46" s="814"/>
      <c r="L46" s="815"/>
      <c r="M46" s="197"/>
    </row>
    <row r="47" spans="1:13" ht="15" customHeight="1">
      <c r="A47" s="818"/>
      <c r="B47" s="821"/>
      <c r="C47" s="814"/>
      <c r="D47" s="814"/>
      <c r="E47" s="814"/>
      <c r="F47" s="814"/>
      <c r="G47" s="814"/>
      <c r="H47" s="814"/>
      <c r="I47" s="814"/>
      <c r="J47" s="814"/>
      <c r="K47" s="814"/>
      <c r="L47" s="815"/>
      <c r="M47" s="197"/>
    </row>
    <row r="48" spans="1:13" ht="18.75" customHeight="1">
      <c r="A48" s="818"/>
      <c r="B48" s="821"/>
      <c r="C48" s="814"/>
      <c r="D48" s="814"/>
      <c r="E48" s="814"/>
      <c r="F48" s="814"/>
      <c r="G48" s="814"/>
      <c r="H48" s="814"/>
      <c r="I48" s="814"/>
      <c r="J48" s="814"/>
      <c r="K48" s="814"/>
      <c r="L48" s="815"/>
      <c r="M48" s="197"/>
    </row>
    <row r="49" spans="1:13" ht="15" customHeight="1">
      <c r="A49" s="818"/>
      <c r="B49" s="821"/>
      <c r="C49" s="814"/>
      <c r="D49" s="186"/>
      <c r="E49" s="814"/>
      <c r="F49" s="814"/>
      <c r="G49" s="814"/>
      <c r="H49" s="814"/>
      <c r="I49" s="814"/>
      <c r="J49" s="814"/>
      <c r="K49" s="814"/>
      <c r="L49" s="815"/>
      <c r="M49" s="197"/>
    </row>
    <row r="50" spans="1:13" ht="15" customHeight="1">
      <c r="A50" s="818"/>
      <c r="B50" s="821"/>
      <c r="C50" s="814"/>
      <c r="D50" s="814"/>
      <c r="E50" s="814"/>
      <c r="F50" s="814"/>
      <c r="G50" s="814"/>
      <c r="H50" s="814"/>
      <c r="I50" s="814"/>
      <c r="J50" s="814"/>
      <c r="K50" s="814"/>
      <c r="L50" s="815"/>
      <c r="M50" s="197"/>
    </row>
    <row r="51" spans="1:13" ht="15" customHeight="1">
      <c r="A51" s="818"/>
      <c r="B51" s="821"/>
      <c r="C51" s="814"/>
      <c r="D51" s="814"/>
      <c r="E51" s="814"/>
      <c r="F51" s="814"/>
      <c r="G51" s="814"/>
      <c r="H51" s="814"/>
      <c r="I51" s="814"/>
      <c r="J51" s="814"/>
      <c r="K51" s="814"/>
      <c r="L51" s="815"/>
      <c r="M51" s="197"/>
    </row>
    <row r="52" spans="1:13" ht="15" customHeight="1" thickBot="1">
      <c r="A52" s="197"/>
      <c r="B52" s="1619"/>
      <c r="C52" s="1618"/>
      <c r="D52" s="186"/>
      <c r="E52" s="186"/>
      <c r="F52" s="186"/>
      <c r="G52" s="186"/>
      <c r="H52" s="1620"/>
      <c r="I52" s="1620"/>
      <c r="J52" s="1621" t="s">
        <v>764</v>
      </c>
      <c r="K52" s="1622">
        <f>AVERAGE(C13:D13)</f>
        <v>0.62596153846153846</v>
      </c>
      <c r="L52" s="815"/>
      <c r="M52" s="197"/>
    </row>
    <row r="53" spans="1:13" ht="15" customHeight="1">
      <c r="A53" s="197"/>
      <c r="B53" s="1623"/>
      <c r="C53" s="1618"/>
      <c r="D53" s="1618"/>
      <c r="E53" s="1618"/>
      <c r="F53" s="1618"/>
      <c r="G53" s="1618"/>
      <c r="H53" s="1618"/>
      <c r="I53" s="1618"/>
      <c r="J53" s="1618"/>
      <c r="K53" s="1618"/>
      <c r="L53" s="815"/>
      <c r="M53" s="197"/>
    </row>
    <row r="54" spans="1:13" ht="15" customHeight="1">
      <c r="A54" s="197"/>
      <c r="B54" s="821"/>
      <c r="C54" s="1618"/>
      <c r="D54" s="1618"/>
      <c r="E54" s="1618"/>
      <c r="F54" s="1618"/>
      <c r="G54" s="1618"/>
      <c r="H54" s="1618"/>
      <c r="I54" s="1618"/>
      <c r="J54" s="1618"/>
      <c r="K54" s="1618"/>
      <c r="L54" s="815"/>
      <c r="M54" s="197"/>
    </row>
    <row r="55" spans="1:13" ht="15" customHeight="1" thickBot="1">
      <c r="A55" s="197"/>
      <c r="B55" s="822"/>
      <c r="C55" s="823"/>
      <c r="D55" s="823"/>
      <c r="E55" s="823"/>
      <c r="F55" s="823"/>
      <c r="G55" s="823"/>
      <c r="H55" s="823"/>
      <c r="I55" s="823"/>
      <c r="J55" s="823"/>
      <c r="K55" s="823"/>
      <c r="L55" s="824"/>
      <c r="M55" s="197"/>
    </row>
    <row r="56" spans="1:13" ht="32.25" customHeight="1">
      <c r="A56" s="197"/>
      <c r="B56" s="825"/>
      <c r="C56" s="826"/>
      <c r="D56" s="826"/>
      <c r="E56" s="826"/>
      <c r="F56" s="826"/>
      <c r="G56" s="826"/>
      <c r="H56" s="826"/>
      <c r="I56" s="826"/>
      <c r="J56" s="826"/>
      <c r="K56" s="826"/>
      <c r="L56" s="827" t="s">
        <v>128</v>
      </c>
      <c r="M56" s="197"/>
    </row>
    <row r="57" spans="1:13" ht="15">
      <c r="B57" s="1624"/>
      <c r="C57" s="1624"/>
      <c r="D57" s="1624"/>
      <c r="E57" s="1624"/>
      <c r="F57" s="1624"/>
      <c r="G57" s="1624"/>
      <c r="H57" s="1624"/>
      <c r="I57" s="1624"/>
      <c r="J57" s="1624"/>
      <c r="K57" s="1624"/>
    </row>
  </sheetData>
  <sheetProtection password="E6EF" sheet="1" objects="1" scenarios="1" selectLockedCells="1" selectUnlockedCells="1"/>
  <mergeCells count="6">
    <mergeCell ref="I8:I11"/>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64" orientation="landscape" r:id="rId1"/>
  <rowBreaks count="1" manualBreakCount="1">
    <brk id="20" max="16383" man="1"/>
  </rowBreaks>
  <colBreaks count="1" manualBreakCount="1">
    <brk id="6"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27"/>
  <sheetViews>
    <sheetView view="pageBreakPreview" zoomScale="60" zoomScaleNormal="55" workbookViewId="0">
      <selection activeCell="B3" sqref="B3"/>
    </sheetView>
  </sheetViews>
  <sheetFormatPr defaultRowHeight="14.25"/>
  <cols>
    <col min="1" max="1" width="2.28515625" style="277" customWidth="1"/>
    <col min="2" max="2" width="5.42578125" style="277" customWidth="1"/>
    <col min="3" max="27" width="9.140625" style="187"/>
    <col min="28" max="29" width="9.140625" style="277"/>
    <col min="30" max="30" width="9.140625" style="277" customWidth="1"/>
    <col min="31" max="31" width="2.140625" style="277" customWidth="1"/>
    <col min="32" max="16384" width="9.140625" style="277"/>
  </cols>
  <sheetData>
    <row r="1" spans="1:31" ht="15.75" thickBot="1">
      <c r="A1" s="197"/>
      <c r="B1" s="198"/>
      <c r="C1" s="630"/>
      <c r="D1" s="630"/>
      <c r="E1" s="198" t="str">
        <f>Page3!A4</f>
        <v>MOHOKARE LOCAL MUNICIPALITY</v>
      </c>
      <c r="F1" s="630"/>
      <c r="G1" s="630"/>
      <c r="H1" s="630"/>
      <c r="I1" s="630"/>
      <c r="J1" s="630"/>
      <c r="K1" s="630"/>
      <c r="L1" s="630"/>
      <c r="M1" s="630"/>
      <c r="N1" s="630"/>
      <c r="O1" s="630"/>
      <c r="P1" s="630"/>
      <c r="Q1" s="630"/>
      <c r="R1" s="630"/>
      <c r="S1" s="630"/>
      <c r="T1" s="630"/>
      <c r="U1" s="630"/>
      <c r="V1" s="630"/>
      <c r="W1" s="630"/>
      <c r="X1" s="630"/>
      <c r="Y1" s="630"/>
      <c r="Z1" s="630"/>
      <c r="AA1" s="198" t="str">
        <f>Page3!F4</f>
        <v>WSDP 2012</v>
      </c>
      <c r="AB1" s="630"/>
      <c r="AC1" s="630"/>
      <c r="AD1" s="630"/>
      <c r="AE1" s="197"/>
    </row>
    <row r="2" spans="1:31" ht="16.5" thickBot="1">
      <c r="A2" s="197"/>
      <c r="B2" s="3760" t="s">
        <v>1048</v>
      </c>
      <c r="C2" s="3761"/>
      <c r="D2" s="3761"/>
      <c r="E2" s="3761"/>
      <c r="F2" s="3761"/>
      <c r="G2" s="3761"/>
      <c r="H2" s="3761"/>
      <c r="I2" s="3761"/>
      <c r="J2" s="3761"/>
      <c r="K2" s="3761"/>
      <c r="L2" s="3761"/>
      <c r="M2" s="3761"/>
      <c r="N2" s="3761"/>
      <c r="O2" s="3761"/>
      <c r="P2" s="3761"/>
      <c r="Q2" s="3761"/>
      <c r="R2" s="3761"/>
      <c r="S2" s="3761"/>
      <c r="T2" s="3761"/>
      <c r="U2" s="3761"/>
      <c r="V2" s="3761"/>
      <c r="W2" s="3761"/>
      <c r="X2" s="3761"/>
      <c r="Y2" s="3761"/>
      <c r="Z2" s="3761"/>
      <c r="AA2" s="3761"/>
      <c r="AB2" s="3761"/>
      <c r="AC2" s="3761"/>
      <c r="AD2" s="3762"/>
      <c r="AE2" s="197"/>
    </row>
    <row r="3" spans="1:31">
      <c r="A3" s="197"/>
      <c r="B3" s="813"/>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5"/>
      <c r="AE3" s="197"/>
    </row>
    <row r="4" spans="1:31" ht="21">
      <c r="A4" s="197"/>
      <c r="B4" s="136" t="s">
        <v>1060</v>
      </c>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5"/>
      <c r="AE4" s="197"/>
    </row>
    <row r="5" spans="1:31" ht="22.5" customHeight="1">
      <c r="A5" s="197"/>
      <c r="B5" s="816"/>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5"/>
      <c r="AE5" s="197"/>
    </row>
    <row r="6" spans="1:31" ht="24.75" customHeight="1">
      <c r="A6" s="818"/>
      <c r="B6" s="819" t="s">
        <v>828</v>
      </c>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297"/>
      <c r="AE6" s="197"/>
    </row>
    <row r="7" spans="1:31" ht="15">
      <c r="A7" s="818"/>
      <c r="B7" s="276"/>
      <c r="C7" s="817"/>
      <c r="D7" s="817"/>
      <c r="E7" s="817"/>
      <c r="F7" s="817"/>
      <c r="G7" s="817"/>
      <c r="H7" s="817"/>
      <c r="I7" s="817"/>
      <c r="J7" s="817"/>
      <c r="K7" s="817"/>
      <c r="L7" s="817"/>
      <c r="M7" s="817"/>
      <c r="N7" s="817"/>
      <c r="O7" s="817"/>
      <c r="P7" s="817"/>
      <c r="Q7" s="817"/>
      <c r="R7" s="817"/>
      <c r="S7" s="817"/>
      <c r="T7" s="817"/>
      <c r="U7" s="817"/>
      <c r="V7" s="817"/>
      <c r="W7" s="817"/>
      <c r="X7" s="817"/>
      <c r="Y7" s="817"/>
      <c r="Z7" s="817"/>
      <c r="AA7" s="817"/>
      <c r="AB7" s="817"/>
      <c r="AC7" s="817"/>
      <c r="AD7" s="297"/>
      <c r="AE7" s="197"/>
    </row>
    <row r="8" spans="1:31" ht="19.5" customHeight="1">
      <c r="A8" s="818"/>
      <c r="B8" s="287" t="s">
        <v>1052</v>
      </c>
      <c r="C8" s="820"/>
      <c r="D8" s="820"/>
      <c r="E8" s="820"/>
      <c r="F8" s="820"/>
      <c r="G8" s="820"/>
      <c r="H8" s="820"/>
      <c r="I8" s="820"/>
      <c r="J8" s="820"/>
      <c r="K8" s="820"/>
      <c r="L8" s="820"/>
      <c r="M8" s="820"/>
      <c r="N8" s="820"/>
      <c r="O8" s="820"/>
      <c r="P8" s="820"/>
      <c r="Q8" s="820"/>
      <c r="R8" s="820"/>
      <c r="S8" s="820"/>
      <c r="T8" s="820"/>
      <c r="U8" s="820"/>
      <c r="V8" s="820"/>
      <c r="W8" s="820"/>
      <c r="X8" s="820"/>
      <c r="Y8" s="820"/>
      <c r="Z8" s="820"/>
      <c r="AA8" s="820"/>
      <c r="AB8" s="820"/>
      <c r="AC8" s="820"/>
      <c r="AD8" s="815"/>
      <c r="AE8" s="197"/>
    </row>
    <row r="9" spans="1:31" ht="69.95" customHeight="1">
      <c r="A9" s="818"/>
      <c r="B9" s="287"/>
      <c r="C9" s="1001" t="s">
        <v>1109</v>
      </c>
      <c r="D9" s="3771" t="s">
        <v>1366</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2"/>
      <c r="AE9" s="197"/>
    </row>
    <row r="10" spans="1:31" ht="69.95" customHeight="1">
      <c r="A10" s="818"/>
      <c r="B10" s="287"/>
      <c r="C10" s="1001" t="s">
        <v>1110</v>
      </c>
      <c r="D10" s="3771" t="s">
        <v>1364</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2"/>
      <c r="AE10" s="197"/>
    </row>
    <row r="11" spans="1:31" ht="69.95" customHeight="1">
      <c r="A11" s="818"/>
      <c r="B11" s="276"/>
      <c r="C11" s="1001" t="s">
        <v>1111</v>
      </c>
      <c r="D11" s="3771" t="s">
        <v>1365</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2"/>
      <c r="AE11" s="197"/>
    </row>
    <row r="12" spans="1:31" ht="15">
      <c r="A12" s="818"/>
      <c r="B12" s="821"/>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5"/>
      <c r="AE12" s="197"/>
    </row>
    <row r="13" spans="1:31" ht="15">
      <c r="A13" s="818"/>
      <c r="B13" s="287" t="s">
        <v>1053</v>
      </c>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5"/>
      <c r="AE13" s="197"/>
    </row>
    <row r="14" spans="1:31" ht="69.95" customHeight="1">
      <c r="A14" s="818"/>
      <c r="B14" s="287"/>
      <c r="C14" s="1001" t="s">
        <v>1109</v>
      </c>
      <c r="D14" s="3771" t="s">
        <v>1369</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2"/>
      <c r="AE14" s="197"/>
    </row>
    <row r="15" spans="1:31" ht="69.95" customHeight="1">
      <c r="A15" s="818"/>
      <c r="B15" s="287"/>
      <c r="C15" s="1001" t="s">
        <v>1110</v>
      </c>
      <c r="D15" s="3771" t="s">
        <v>1367</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2"/>
      <c r="AE15" s="197"/>
    </row>
    <row r="16" spans="1:31" ht="69.95" customHeight="1">
      <c r="A16" s="818"/>
      <c r="B16" s="276"/>
      <c r="C16" s="1001" t="s">
        <v>1111</v>
      </c>
      <c r="D16" s="3771"/>
      <c r="E16" s="3771"/>
      <c r="F16" s="3771"/>
      <c r="G16" s="3771"/>
      <c r="H16" s="3771"/>
      <c r="I16" s="3771"/>
      <c r="J16" s="3771"/>
      <c r="K16" s="3771"/>
      <c r="L16" s="3771"/>
      <c r="M16" s="3771"/>
      <c r="N16" s="3771"/>
      <c r="O16" s="3771"/>
      <c r="P16" s="3771"/>
      <c r="Q16" s="3771"/>
      <c r="R16" s="3771"/>
      <c r="S16" s="3771"/>
      <c r="T16" s="3771"/>
      <c r="U16" s="3771"/>
      <c r="V16" s="3771"/>
      <c r="W16" s="3771"/>
      <c r="X16" s="3771"/>
      <c r="Y16" s="3771"/>
      <c r="Z16" s="3771"/>
      <c r="AA16" s="3771"/>
      <c r="AB16" s="3771"/>
      <c r="AC16" s="3771"/>
      <c r="AD16" s="3772"/>
      <c r="AE16" s="197"/>
    </row>
    <row r="17" spans="1:31" ht="15">
      <c r="A17" s="818"/>
      <c r="B17" s="82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5"/>
      <c r="AE17" s="197"/>
    </row>
    <row r="18" spans="1:31" ht="15">
      <c r="A18" s="818"/>
      <c r="B18" s="287" t="s">
        <v>1054</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5"/>
      <c r="AE18" s="197"/>
    </row>
    <row r="19" spans="1:31" ht="69.95" customHeight="1">
      <c r="A19" s="818"/>
      <c r="B19" s="287"/>
      <c r="C19" s="1001" t="s">
        <v>1109</v>
      </c>
      <c r="D19" s="3771" t="s">
        <v>1368</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2"/>
      <c r="AE19" s="197"/>
    </row>
    <row r="20" spans="1:31" ht="69.95" customHeight="1">
      <c r="A20" s="818"/>
      <c r="B20" s="287"/>
      <c r="C20" s="1001" t="s">
        <v>1110</v>
      </c>
      <c r="D20" s="3771"/>
      <c r="E20" s="3771"/>
      <c r="F20" s="3771"/>
      <c r="G20" s="3771"/>
      <c r="H20" s="3771"/>
      <c r="I20" s="3771"/>
      <c r="J20" s="3771"/>
      <c r="K20" s="3771"/>
      <c r="L20" s="3771"/>
      <c r="M20" s="3771"/>
      <c r="N20" s="3771"/>
      <c r="O20" s="3771"/>
      <c r="P20" s="3771"/>
      <c r="Q20" s="3771"/>
      <c r="R20" s="3771"/>
      <c r="S20" s="3771"/>
      <c r="T20" s="3771"/>
      <c r="U20" s="3771"/>
      <c r="V20" s="3771"/>
      <c r="W20" s="3771"/>
      <c r="X20" s="3771"/>
      <c r="Y20" s="3771"/>
      <c r="Z20" s="3771"/>
      <c r="AA20" s="3771"/>
      <c r="AB20" s="3771"/>
      <c r="AC20" s="3771"/>
      <c r="AD20" s="3772"/>
      <c r="AE20" s="197"/>
    </row>
    <row r="21" spans="1:31" ht="69.95" customHeight="1">
      <c r="A21" s="818"/>
      <c r="B21" s="276"/>
      <c r="C21" s="1001" t="s">
        <v>1111</v>
      </c>
      <c r="D21" s="3771"/>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2"/>
      <c r="AE21" s="197"/>
    </row>
    <row r="22" spans="1:31" ht="15">
      <c r="A22" s="818"/>
      <c r="B22" s="287" t="s">
        <v>1108</v>
      </c>
      <c r="C22" s="814"/>
      <c r="D22" s="814"/>
      <c r="E22" s="814"/>
      <c r="F22" s="814"/>
      <c r="G22" s="814"/>
      <c r="H22" s="814"/>
      <c r="I22" s="814"/>
      <c r="J22" s="814"/>
      <c r="K22" s="814"/>
      <c r="L22" s="814"/>
      <c r="M22" s="814"/>
      <c r="N22" s="814"/>
      <c r="O22" s="814"/>
      <c r="P22" s="814"/>
      <c r="Q22" s="814"/>
      <c r="R22" s="814"/>
      <c r="S22" s="814"/>
      <c r="T22" s="814"/>
      <c r="U22" s="814"/>
      <c r="V22" s="814"/>
      <c r="W22" s="814"/>
      <c r="X22" s="814"/>
      <c r="Y22" s="814"/>
      <c r="Z22" s="814"/>
      <c r="AA22" s="814"/>
      <c r="AB22" s="814"/>
      <c r="AC22" s="814"/>
      <c r="AD22" s="815"/>
      <c r="AE22" s="197"/>
    </row>
    <row r="23" spans="1:31" ht="69.95" customHeight="1">
      <c r="A23" s="818"/>
      <c r="B23" s="287"/>
      <c r="C23" s="1001" t="s">
        <v>1109</v>
      </c>
      <c r="D23" s="3771" t="s">
        <v>1372</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2"/>
      <c r="AE23" s="197"/>
    </row>
    <row r="24" spans="1:31" ht="69.95" customHeight="1">
      <c r="A24" s="818"/>
      <c r="B24" s="287"/>
      <c r="C24" s="1001" t="s">
        <v>1110</v>
      </c>
      <c r="D24" s="3771" t="s">
        <v>1370</v>
      </c>
      <c r="E24" s="3771"/>
      <c r="F24" s="3771"/>
      <c r="G24" s="3771"/>
      <c r="H24" s="3771"/>
      <c r="I24" s="3771"/>
      <c r="J24" s="3771"/>
      <c r="K24" s="3771"/>
      <c r="L24" s="3771"/>
      <c r="M24" s="3771"/>
      <c r="N24" s="3771"/>
      <c r="O24" s="3771"/>
      <c r="P24" s="3771"/>
      <c r="Q24" s="3771"/>
      <c r="R24" s="3771"/>
      <c r="S24" s="3771"/>
      <c r="T24" s="3771"/>
      <c r="U24" s="3771"/>
      <c r="V24" s="3771"/>
      <c r="W24" s="3771"/>
      <c r="X24" s="3771"/>
      <c r="Y24" s="3771"/>
      <c r="Z24" s="3771"/>
      <c r="AA24" s="3771"/>
      <c r="AB24" s="3771"/>
      <c r="AC24" s="3771"/>
      <c r="AD24" s="3772"/>
      <c r="AE24" s="197"/>
    </row>
    <row r="25" spans="1:31" ht="69.95" customHeight="1">
      <c r="A25" s="818"/>
      <c r="B25" s="276"/>
      <c r="C25" s="1001" t="s">
        <v>1111</v>
      </c>
      <c r="D25" s="3771" t="s">
        <v>1371</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2"/>
      <c r="AE25" s="197"/>
    </row>
    <row r="26" spans="1:31" ht="15.75" thickBot="1">
      <c r="A26" s="197"/>
      <c r="B26" s="822"/>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c r="AD26" s="824"/>
      <c r="AE26" s="197"/>
    </row>
    <row r="27" spans="1:31" ht="27.75" customHeight="1">
      <c r="A27" s="197"/>
      <c r="B27" s="825"/>
      <c r="C27" s="826"/>
      <c r="D27" s="826"/>
      <c r="E27" s="826"/>
      <c r="F27" s="826"/>
      <c r="G27" s="826"/>
      <c r="H27" s="826"/>
      <c r="I27" s="826"/>
      <c r="J27" s="826"/>
      <c r="K27" s="826"/>
      <c r="L27" s="826"/>
      <c r="M27" s="826"/>
      <c r="N27" s="826"/>
      <c r="O27" s="826"/>
      <c r="P27" s="826"/>
      <c r="Q27" s="826"/>
      <c r="R27" s="826"/>
      <c r="S27" s="826"/>
      <c r="T27" s="826"/>
      <c r="U27" s="826"/>
      <c r="V27" s="826"/>
      <c r="W27" s="826"/>
      <c r="X27" s="826"/>
      <c r="Y27" s="826"/>
      <c r="Z27" s="826"/>
      <c r="AA27" s="826"/>
      <c r="AB27" s="826"/>
      <c r="AC27" s="826"/>
      <c r="AD27" s="827" t="s">
        <v>767</v>
      </c>
      <c r="AE27" s="197"/>
    </row>
  </sheetData>
  <mergeCells count="13">
    <mergeCell ref="D25:AD25"/>
    <mergeCell ref="B2:AD2"/>
    <mergeCell ref="D9:AD9"/>
    <mergeCell ref="D10:AD10"/>
    <mergeCell ref="D11:AD11"/>
    <mergeCell ref="D14:AD14"/>
    <mergeCell ref="D15:AD15"/>
    <mergeCell ref="D16:AD16"/>
    <mergeCell ref="D19:AD19"/>
    <mergeCell ref="D20:AD20"/>
    <mergeCell ref="D21:AD21"/>
    <mergeCell ref="D23:AD23"/>
    <mergeCell ref="D24:AD24"/>
  </mergeCells>
  <pageMargins left="0.27559055118110237" right="0.19685039370078741" top="0.23622047244094491" bottom="0.27559055118110237" header="0.15748031496062992" footer="0.19685039370078741"/>
  <pageSetup paperSize="9"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4:K31"/>
  <sheetViews>
    <sheetView view="pageBreakPreview" topLeftCell="A7" zoomScale="80" zoomScaleSheetLayoutView="80" workbookViewId="0">
      <selection activeCell="I18" sqref="I18"/>
    </sheetView>
  </sheetViews>
  <sheetFormatPr defaultRowHeight="14.25"/>
  <cols>
    <col min="1" max="5" width="9.140625" style="215"/>
    <col min="6" max="6" width="19" style="215" customWidth="1"/>
    <col min="7" max="7" width="41.140625" style="215" customWidth="1"/>
    <col min="8" max="8" width="13" style="215" customWidth="1"/>
    <col min="9" max="9" width="12.85546875" style="215" customWidth="1"/>
    <col min="10" max="10" width="13" style="215" customWidth="1"/>
    <col min="11" max="16384" width="9.140625" style="215"/>
  </cols>
  <sheetData>
    <row r="4" spans="1:10" ht="15">
      <c r="A4" s="1082" t="str">
        <f>Page3!A4</f>
        <v>MOHOKARE LOCAL MUNICIPALITY</v>
      </c>
      <c r="F4" s="1082" t="s">
        <v>1527</v>
      </c>
    </row>
    <row r="7" spans="1:10">
      <c r="F7" s="2020" t="s">
        <v>864</v>
      </c>
      <c r="G7" s="2021" t="s">
        <v>598</v>
      </c>
      <c r="H7" s="2020" t="s">
        <v>313</v>
      </c>
      <c r="I7" s="2021" t="s">
        <v>599</v>
      </c>
      <c r="J7" s="2021" t="s">
        <v>592</v>
      </c>
    </row>
    <row r="8" spans="1:10">
      <c r="F8" s="2020"/>
      <c r="G8" s="2021"/>
      <c r="H8" s="2020"/>
      <c r="I8" s="2021"/>
      <c r="J8" s="2021"/>
    </row>
    <row r="9" spans="1:10">
      <c r="F9" s="1785">
        <v>10</v>
      </c>
      <c r="G9" s="1786" t="s">
        <v>815</v>
      </c>
      <c r="H9" s="1785">
        <v>0</v>
      </c>
      <c r="I9" s="1787">
        <v>0</v>
      </c>
      <c r="J9" s="1787">
        <v>0</v>
      </c>
    </row>
    <row r="10" spans="1:10">
      <c r="F10" s="1785">
        <v>7</v>
      </c>
      <c r="G10" s="1786" t="s">
        <v>816</v>
      </c>
      <c r="H10" s="1785">
        <v>0</v>
      </c>
      <c r="I10" s="1787">
        <v>0</v>
      </c>
      <c r="J10" s="1787">
        <v>0</v>
      </c>
    </row>
    <row r="11" spans="1:10">
      <c r="F11" s="1785">
        <v>7</v>
      </c>
      <c r="G11" s="1786" t="s">
        <v>817</v>
      </c>
      <c r="H11" s="1785">
        <v>0</v>
      </c>
      <c r="I11" s="1787">
        <v>0</v>
      </c>
      <c r="J11" s="1787">
        <v>0</v>
      </c>
    </row>
    <row r="12" spans="1:10">
      <c r="F12" s="1785">
        <v>7</v>
      </c>
      <c r="G12" s="1786" t="s">
        <v>818</v>
      </c>
      <c r="H12" s="1785">
        <v>3</v>
      </c>
      <c r="I12" s="1787">
        <v>34146</v>
      </c>
      <c r="J12" s="1787">
        <v>10793</v>
      </c>
    </row>
    <row r="13" spans="1:10">
      <c r="F13" s="1785">
        <v>6</v>
      </c>
      <c r="G13" s="1786" t="s">
        <v>819</v>
      </c>
      <c r="H13" s="1785">
        <v>3</v>
      </c>
      <c r="I13" s="1787"/>
      <c r="J13" s="1787"/>
    </row>
    <row r="14" spans="1:10">
      <c r="F14" s="1785">
        <v>5</v>
      </c>
      <c r="G14" s="1786" t="s">
        <v>820</v>
      </c>
      <c r="H14" s="1785">
        <v>3</v>
      </c>
      <c r="I14" s="1787"/>
      <c r="J14" s="1787"/>
    </row>
    <row r="15" spans="1:10">
      <c r="F15" s="1785">
        <v>8</v>
      </c>
      <c r="G15" s="1786" t="s">
        <v>821</v>
      </c>
      <c r="H15" s="1785">
        <v>3</v>
      </c>
      <c r="I15" s="1787"/>
      <c r="J15" s="1787"/>
    </row>
    <row r="16" spans="1:10" ht="25.5">
      <c r="F16" s="1785">
        <v>9</v>
      </c>
      <c r="G16" s="1786" t="s">
        <v>805</v>
      </c>
      <c r="H16" s="1785"/>
      <c r="I16" s="1787"/>
      <c r="J16" s="1787"/>
    </row>
    <row r="17" spans="6:11">
      <c r="F17" s="1788" t="s">
        <v>206</v>
      </c>
      <c r="G17" s="1786" t="s">
        <v>822</v>
      </c>
      <c r="H17" s="1785">
        <v>3</v>
      </c>
      <c r="I17" s="1787">
        <v>6087</v>
      </c>
      <c r="J17" s="1787">
        <v>1645</v>
      </c>
    </row>
    <row r="18" spans="6:11">
      <c r="F18" s="1788" t="s">
        <v>206</v>
      </c>
      <c r="G18" s="1786" t="s">
        <v>207</v>
      </c>
      <c r="H18" s="1785"/>
      <c r="I18" s="1787"/>
      <c r="J18" s="1787"/>
    </row>
    <row r="19" spans="6:11">
      <c r="F19" s="1788" t="s">
        <v>206</v>
      </c>
      <c r="G19" s="1786" t="s">
        <v>823</v>
      </c>
      <c r="H19" s="1785"/>
      <c r="I19" s="1787"/>
      <c r="J19" s="1787"/>
    </row>
    <row r="20" spans="6:11">
      <c r="F20" s="1788" t="s">
        <v>206</v>
      </c>
      <c r="G20" s="1786" t="s">
        <v>664</v>
      </c>
      <c r="H20" s="1785">
        <v>2</v>
      </c>
      <c r="I20" s="1787">
        <v>13812</v>
      </c>
      <c r="J20" s="1787">
        <v>3733</v>
      </c>
    </row>
    <row r="21" spans="6:11">
      <c r="F21" s="1788" t="s">
        <v>1181</v>
      </c>
      <c r="G21" s="1786" t="s">
        <v>815</v>
      </c>
      <c r="H21" s="1785">
        <v>0</v>
      </c>
      <c r="I21" s="1787">
        <v>0</v>
      </c>
      <c r="J21" s="1787">
        <v>0</v>
      </c>
    </row>
    <row r="22" spans="6:11">
      <c r="F22" s="1788" t="s">
        <v>1182</v>
      </c>
      <c r="G22" s="1786" t="s">
        <v>920</v>
      </c>
      <c r="H22" s="1785">
        <v>0</v>
      </c>
      <c r="I22" s="1787">
        <v>0</v>
      </c>
      <c r="J22" s="1787">
        <v>0</v>
      </c>
    </row>
    <row r="23" spans="6:11">
      <c r="F23" s="2019"/>
      <c r="G23" s="2019"/>
      <c r="H23" s="1957"/>
      <c r="I23" s="1957"/>
      <c r="J23" s="1957"/>
      <c r="K23" s="1088"/>
    </row>
    <row r="24" spans="6:11">
      <c r="F24" s="1033"/>
      <c r="G24" s="1089"/>
      <c r="H24" s="1089"/>
      <c r="I24" s="1090"/>
      <c r="J24" s="1090"/>
      <c r="K24" s="1088"/>
    </row>
    <row r="26" spans="6:11" ht="38.25">
      <c r="G26" s="1789" t="s">
        <v>600</v>
      </c>
      <c r="H26" s="1789" t="s">
        <v>601</v>
      </c>
      <c r="I26" s="1789" t="s">
        <v>634</v>
      </c>
      <c r="J26" s="1789" t="s">
        <v>635</v>
      </c>
    </row>
    <row r="27" spans="6:11">
      <c r="G27" s="1790" t="s">
        <v>120</v>
      </c>
      <c r="H27" s="1791">
        <v>24</v>
      </c>
      <c r="I27" s="1791">
        <v>0.47000000000000003</v>
      </c>
      <c r="J27" s="1791">
        <v>0.63033399999999995</v>
      </c>
    </row>
    <row r="28" spans="6:11">
      <c r="G28" s="1790" t="s">
        <v>160</v>
      </c>
      <c r="H28" s="1791">
        <v>5</v>
      </c>
      <c r="I28" s="1791">
        <v>3206.16</v>
      </c>
      <c r="J28" s="1791"/>
    </row>
    <row r="29" spans="6:11">
      <c r="G29" s="1790" t="s">
        <v>161</v>
      </c>
      <c r="H29" s="1791">
        <v>0</v>
      </c>
      <c r="I29" s="1791">
        <v>0</v>
      </c>
      <c r="J29" s="1791">
        <v>0</v>
      </c>
    </row>
    <row r="30" spans="6:11">
      <c r="G30" s="1790" t="s">
        <v>602</v>
      </c>
      <c r="H30" s="1791">
        <v>0</v>
      </c>
      <c r="I30" s="1791">
        <v>0</v>
      </c>
      <c r="J30" s="1791">
        <v>0</v>
      </c>
    </row>
    <row r="31" spans="6:11">
      <c r="G31" s="1790" t="s">
        <v>603</v>
      </c>
      <c r="H31" s="1792">
        <v>0</v>
      </c>
      <c r="I31" s="1792">
        <v>0</v>
      </c>
      <c r="J31" s="1792">
        <v>0</v>
      </c>
    </row>
  </sheetData>
  <mergeCells count="6">
    <mergeCell ref="F23:G23"/>
    <mergeCell ref="F7:F8"/>
    <mergeCell ref="G7:G8"/>
    <mergeCell ref="I7:I8"/>
    <mergeCell ref="J7:J8"/>
    <mergeCell ref="H7:H8"/>
  </mergeCells>
  <pageMargins left="0.19685039370078741" right="0.15748031496062992" top="0.19685039370078741" bottom="0.23622047244094491" header="0.23622047244094491" footer="0.23622047244094491"/>
  <pageSetup paperSize="9" scale="93"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A800A8"/>
    <pageSetUpPr fitToPage="1"/>
  </sheetPr>
  <dimension ref="A1:S67"/>
  <sheetViews>
    <sheetView view="pageBreakPreview" zoomScale="70" zoomScaleNormal="85" zoomScaleSheetLayoutView="70" workbookViewId="0">
      <selection activeCell="G18" sqref="G18"/>
    </sheetView>
  </sheetViews>
  <sheetFormatPr defaultRowHeight="14.25"/>
  <cols>
    <col min="1" max="1" width="1.5703125" style="277" customWidth="1"/>
    <col min="2" max="2" width="114" style="277" bestFit="1" customWidth="1"/>
    <col min="3" max="6" width="17.28515625" style="277" customWidth="1"/>
    <col min="7" max="11" width="14.7109375" style="277" customWidth="1"/>
    <col min="12" max="12" width="9.140625" style="277"/>
    <col min="13" max="13" width="1.85546875" style="277" customWidth="1"/>
    <col min="14" max="16384" width="9.140625" style="277"/>
  </cols>
  <sheetData>
    <row r="1" spans="1:13" ht="15.75" thickBot="1">
      <c r="A1" s="197"/>
      <c r="B1" s="3773" t="str">
        <f>Page3!A4</f>
        <v>MOHOKARE LOCAL MUNICIPALITY</v>
      </c>
      <c r="C1" s="3773"/>
      <c r="D1" s="1072" t="str">
        <f>Page3!F4</f>
        <v>WSDP 2012</v>
      </c>
      <c r="E1" s="1041"/>
      <c r="F1" s="1041"/>
      <c r="G1" s="1041"/>
      <c r="H1" s="1041"/>
      <c r="I1" s="1041"/>
      <c r="J1" s="1041"/>
      <c r="K1" s="1041"/>
      <c r="L1" s="1041"/>
      <c r="M1" s="197"/>
    </row>
    <row r="2" spans="1:13" ht="16.5" thickBot="1">
      <c r="A2" s="197"/>
      <c r="B2" s="3774" t="s">
        <v>754</v>
      </c>
      <c r="C2" s="3775"/>
      <c r="D2" s="3775"/>
      <c r="E2" s="3775"/>
      <c r="F2" s="3775"/>
      <c r="G2" s="3775"/>
      <c r="H2" s="3775"/>
      <c r="I2" s="3775"/>
      <c r="J2" s="3775"/>
      <c r="K2" s="3775"/>
      <c r="L2" s="3776"/>
      <c r="M2" s="197"/>
    </row>
    <row r="3" spans="1:13" ht="26.25" customHeight="1">
      <c r="A3" s="197"/>
      <c r="B3" s="813"/>
      <c r="C3" s="814"/>
      <c r="D3" s="814"/>
      <c r="E3" s="814"/>
      <c r="F3" s="814"/>
      <c r="G3" s="814"/>
      <c r="H3" s="814"/>
      <c r="I3" s="814"/>
      <c r="J3" s="814"/>
      <c r="K3" s="814"/>
      <c r="L3" s="815"/>
      <c r="M3" s="197"/>
    </row>
    <row r="4" spans="1:13" ht="27.75" customHeight="1">
      <c r="A4" s="197"/>
      <c r="B4" s="816"/>
      <c r="C4" s="814"/>
      <c r="D4" s="814"/>
      <c r="E4" s="814"/>
      <c r="F4" s="814"/>
      <c r="G4" s="814"/>
      <c r="H4" s="814"/>
      <c r="I4" s="814"/>
      <c r="J4" s="814"/>
      <c r="K4" s="814"/>
      <c r="L4" s="815"/>
      <c r="M4" s="197"/>
    </row>
    <row r="5" spans="1:13" ht="22.5" customHeight="1">
      <c r="A5" s="197"/>
      <c r="B5" s="816"/>
      <c r="C5" s="3763" t="s">
        <v>29</v>
      </c>
      <c r="D5" s="3763"/>
      <c r="E5" s="3763" t="s">
        <v>755</v>
      </c>
      <c r="F5" s="3763" t="s">
        <v>756</v>
      </c>
      <c r="G5" s="817"/>
      <c r="H5" s="817"/>
      <c r="I5" s="3765" t="s">
        <v>757</v>
      </c>
      <c r="J5" s="3766"/>
      <c r="K5" s="3767"/>
      <c r="L5" s="815"/>
      <c r="M5" s="197"/>
    </row>
    <row r="6" spans="1:13" ht="18.75" customHeight="1">
      <c r="A6" s="818"/>
      <c r="B6" s="276"/>
      <c r="C6" s="1073" t="s">
        <v>758</v>
      </c>
      <c r="D6" s="1073" t="s">
        <v>759</v>
      </c>
      <c r="E6" s="3763"/>
      <c r="F6" s="3763"/>
      <c r="G6" s="817"/>
      <c r="H6" s="817"/>
      <c r="I6" s="3768"/>
      <c r="J6" s="3769"/>
      <c r="K6" s="3770"/>
      <c r="L6" s="297"/>
      <c r="M6" s="197"/>
    </row>
    <row r="7" spans="1:13" ht="15">
      <c r="A7" s="818"/>
      <c r="B7" s="286"/>
      <c r="C7" s="1641" t="s">
        <v>760</v>
      </c>
      <c r="D7" s="1508" t="s">
        <v>761</v>
      </c>
      <c r="E7" s="1005" t="s">
        <v>762</v>
      </c>
      <c r="F7" s="1509" t="s">
        <v>763</v>
      </c>
      <c r="G7" s="817"/>
      <c r="H7" s="817"/>
      <c r="I7" s="838"/>
      <c r="J7" s="839"/>
      <c r="K7" s="840"/>
      <c r="L7" s="297"/>
      <c r="M7" s="197"/>
    </row>
    <row r="8" spans="1:13" ht="15">
      <c r="A8" s="818"/>
      <c r="B8" s="1895" t="s">
        <v>1214</v>
      </c>
      <c r="C8" s="1864">
        <f>'Topic 3C'!P12</f>
        <v>0.6</v>
      </c>
      <c r="D8" s="1865">
        <f>'Topic 3C'!Q12</f>
        <v>0.6</v>
      </c>
      <c r="E8" s="1866">
        <f>'Topic 3C'!Z12</f>
        <v>0.6</v>
      </c>
      <c r="F8" s="1867">
        <f>'Topic 3C'!AC12</f>
        <v>0.4</v>
      </c>
      <c r="G8" s="1837"/>
      <c r="H8" s="1837"/>
      <c r="I8" s="1894"/>
      <c r="J8" s="841"/>
      <c r="K8" s="842"/>
      <c r="L8" s="297"/>
      <c r="M8" s="197"/>
    </row>
    <row r="9" spans="1:13" ht="15">
      <c r="A9" s="818"/>
      <c r="B9" s="1895" t="s">
        <v>1211</v>
      </c>
      <c r="C9" s="1864">
        <f>'Topic 3C'!P13</f>
        <v>0.6</v>
      </c>
      <c r="D9" s="1865">
        <f>'Topic 3C'!Q13</f>
        <v>0.6</v>
      </c>
      <c r="E9" s="1866">
        <f>'Topic 3C'!Z13</f>
        <v>0.6</v>
      </c>
      <c r="F9" s="1867">
        <f>'Topic 3C'!AC13</f>
        <v>0.4</v>
      </c>
      <c r="G9" s="1837"/>
      <c r="H9" s="1837"/>
      <c r="I9" s="1894"/>
      <c r="J9" s="841"/>
      <c r="K9" s="842"/>
      <c r="L9" s="297"/>
      <c r="M9" s="197"/>
    </row>
    <row r="10" spans="1:13" ht="15">
      <c r="A10" s="818"/>
      <c r="B10" s="1895" t="s">
        <v>1212</v>
      </c>
      <c r="C10" s="1864">
        <f>'Topic 3C'!P14</f>
        <v>0.6</v>
      </c>
      <c r="D10" s="1865">
        <f>'Topic 3C'!Q14</f>
        <v>0.6</v>
      </c>
      <c r="E10" s="1866">
        <f>'Topic 3C'!Z14</f>
        <v>0.6</v>
      </c>
      <c r="F10" s="1867">
        <f>'Topic 3C'!AC14</f>
        <v>0.4</v>
      </c>
      <c r="G10" s="1837"/>
      <c r="H10" s="1837"/>
      <c r="I10" s="1894"/>
      <c r="J10" s="841"/>
      <c r="K10" s="842"/>
      <c r="L10" s="297"/>
      <c r="M10" s="197"/>
    </row>
    <row r="11" spans="1:13" ht="15">
      <c r="A11" s="818"/>
      <c r="B11" s="1895" t="s">
        <v>1213</v>
      </c>
      <c r="C11" s="1864">
        <f>'Topic 3C'!P15</f>
        <v>0.6</v>
      </c>
      <c r="D11" s="1865">
        <f>'Topic 3C'!Q15</f>
        <v>0.6</v>
      </c>
      <c r="E11" s="1866">
        <f>'Topic 3C'!Z15</f>
        <v>0.6</v>
      </c>
      <c r="F11" s="1867">
        <f>'Topic 3C'!AC15</f>
        <v>0.4</v>
      </c>
      <c r="G11" s="1837"/>
      <c r="H11" s="1837"/>
      <c r="I11" s="1894"/>
      <c r="J11" s="841"/>
      <c r="K11" s="842"/>
      <c r="L11" s="297"/>
      <c r="M11" s="197"/>
    </row>
    <row r="12" spans="1:13" ht="15" customHeight="1">
      <c r="A12" s="818"/>
      <c r="B12" s="1895" t="s">
        <v>1215</v>
      </c>
      <c r="C12" s="1864">
        <f>'Topic 3C'!P17</f>
        <v>0.6</v>
      </c>
      <c r="D12" s="1865">
        <f>'Topic 3C'!Q17</f>
        <v>0.6</v>
      </c>
      <c r="E12" s="1866">
        <f>'Topic 3C'!Z17</f>
        <v>0.6</v>
      </c>
      <c r="F12" s="1867">
        <f>'Topic 3C'!AC17</f>
        <v>0.4</v>
      </c>
      <c r="G12" s="820"/>
      <c r="H12" s="820"/>
      <c r="I12" s="3759"/>
      <c r="J12" s="841"/>
      <c r="K12" s="842"/>
      <c r="L12" s="815"/>
      <c r="M12" s="197"/>
    </row>
    <row r="13" spans="1:13" ht="15" customHeight="1">
      <c r="A13" s="818"/>
      <c r="B13" s="1895" t="s">
        <v>1211</v>
      </c>
      <c r="C13" s="1864">
        <f>'Topic 3C'!P18</f>
        <v>0.6</v>
      </c>
      <c r="D13" s="1865">
        <f>'Topic 3C'!Q18</f>
        <v>0.6</v>
      </c>
      <c r="E13" s="1866">
        <f>'Topic 3C'!Z18</f>
        <v>0.6</v>
      </c>
      <c r="F13" s="1867">
        <f>'Topic 3C'!AC18</f>
        <v>0.4</v>
      </c>
      <c r="G13" s="820"/>
      <c r="H13" s="820"/>
      <c r="I13" s="3759"/>
      <c r="J13" s="841"/>
      <c r="K13" s="842"/>
      <c r="L13" s="815"/>
      <c r="M13" s="197"/>
    </row>
    <row r="14" spans="1:13" ht="15" customHeight="1">
      <c r="A14" s="818"/>
      <c r="B14" s="1895" t="s">
        <v>1212</v>
      </c>
      <c r="C14" s="1864">
        <f>'Topic 3C'!P19</f>
        <v>0.6</v>
      </c>
      <c r="D14" s="1865">
        <f>'Topic 3C'!Q19</f>
        <v>0.6</v>
      </c>
      <c r="E14" s="1866">
        <f>'Topic 3C'!Z19</f>
        <v>0.6</v>
      </c>
      <c r="F14" s="1867">
        <f>'Topic 3C'!AC19</f>
        <v>0.4</v>
      </c>
      <c r="G14" s="820"/>
      <c r="H14" s="820"/>
      <c r="I14" s="3759"/>
      <c r="J14" s="843"/>
      <c r="K14" s="842"/>
      <c r="L14" s="815"/>
      <c r="M14" s="197"/>
    </row>
    <row r="15" spans="1:13" ht="15" customHeight="1">
      <c r="A15" s="818"/>
      <c r="B15" s="1895" t="s">
        <v>1213</v>
      </c>
      <c r="C15" s="1864">
        <f>'Topic 3C'!P20</f>
        <v>0.6</v>
      </c>
      <c r="D15" s="1865">
        <f>'Topic 3C'!Q20</f>
        <v>0.6</v>
      </c>
      <c r="E15" s="1866">
        <f>'Topic 3C'!Z20</f>
        <v>0.6</v>
      </c>
      <c r="F15" s="1867">
        <f>'Topic 3C'!AC20</f>
        <v>0.4</v>
      </c>
      <c r="G15" s="820"/>
      <c r="H15" s="820"/>
      <c r="I15" s="1836"/>
      <c r="J15" s="843"/>
      <c r="K15" s="842"/>
      <c r="L15" s="815"/>
      <c r="M15" s="197"/>
    </row>
    <row r="16" spans="1:13" ht="15" customHeight="1">
      <c r="A16" s="818"/>
      <c r="B16" s="286" t="s">
        <v>397</v>
      </c>
      <c r="C16" s="1864">
        <f>'Topic 3C'!P21</f>
        <v>0.6</v>
      </c>
      <c r="D16" s="1865">
        <f>'Topic 3C'!Q21</f>
        <v>0.6</v>
      </c>
      <c r="E16" s="1866">
        <f>'Topic 3C'!Z21</f>
        <v>0.6</v>
      </c>
      <c r="F16" s="1867">
        <f>'Topic 3C'!AC21</f>
        <v>0.4</v>
      </c>
      <c r="G16" s="820"/>
      <c r="H16" s="820"/>
      <c r="I16" s="844"/>
      <c r="J16" s="845"/>
      <c r="K16" s="846"/>
      <c r="L16" s="815"/>
      <c r="M16" s="197"/>
    </row>
    <row r="17" spans="1:19" ht="15" customHeight="1">
      <c r="A17" s="818"/>
      <c r="B17" s="821"/>
      <c r="C17" s="820"/>
      <c r="D17" s="820"/>
      <c r="E17" s="820"/>
      <c r="F17" s="820"/>
      <c r="G17" s="820"/>
      <c r="H17" s="820"/>
      <c r="I17" s="848"/>
      <c r="J17" s="849"/>
      <c r="K17" s="850"/>
      <c r="L17" s="815"/>
      <c r="M17" s="197"/>
    </row>
    <row r="18" spans="1:19" ht="15" customHeight="1">
      <c r="A18" s="818"/>
      <c r="B18" s="821"/>
      <c r="C18" s="1615">
        <f>AVERAGE(C8:C16)</f>
        <v>0.6</v>
      </c>
      <c r="D18" s="1615">
        <f t="shared" ref="D18:F18" si="0">AVERAGE(D8:D16)</f>
        <v>0.6</v>
      </c>
      <c r="E18" s="1615">
        <f t="shared" si="0"/>
        <v>0.6</v>
      </c>
      <c r="F18" s="1615">
        <f t="shared" si="0"/>
        <v>0.39999999999999997</v>
      </c>
      <c r="G18" s="1616"/>
      <c r="H18" s="814"/>
      <c r="I18" s="844"/>
      <c r="J18" s="851"/>
      <c r="K18" s="852"/>
      <c r="L18" s="815"/>
      <c r="M18" s="197"/>
    </row>
    <row r="19" spans="1:19" ht="15" customHeight="1">
      <c r="A19" s="818"/>
      <c r="B19" s="821"/>
      <c r="H19" s="1617"/>
      <c r="I19" s="844"/>
      <c r="J19" s="853"/>
      <c r="K19" s="854"/>
      <c r="L19" s="815"/>
      <c r="M19" s="197"/>
    </row>
    <row r="20" spans="1:19" ht="15" customHeight="1">
      <c r="A20" s="818"/>
      <c r="B20" s="821"/>
      <c r="C20" s="814"/>
      <c r="D20" s="814"/>
      <c r="E20" s="814"/>
      <c r="F20" s="814"/>
      <c r="G20" s="814"/>
      <c r="H20" s="814"/>
      <c r="I20" s="844"/>
      <c r="J20" s="853"/>
      <c r="K20" s="854"/>
      <c r="L20" s="815"/>
      <c r="M20" s="197"/>
    </row>
    <row r="21" spans="1:19" ht="15" customHeight="1">
      <c r="A21" s="818"/>
      <c r="B21" s="821"/>
      <c r="C21" s="814"/>
      <c r="D21" s="814"/>
      <c r="E21" s="814"/>
      <c r="F21" s="814"/>
      <c r="G21" s="814"/>
      <c r="H21" s="814"/>
      <c r="I21" s="844"/>
      <c r="J21" s="851"/>
      <c r="K21" s="858"/>
      <c r="L21" s="815"/>
      <c r="M21" s="197"/>
    </row>
    <row r="22" spans="1:19" ht="15" customHeight="1">
      <c r="A22" s="818"/>
      <c r="B22" s="821"/>
      <c r="C22" s="814"/>
      <c r="D22" s="814"/>
      <c r="E22" s="814"/>
      <c r="F22" s="814"/>
      <c r="G22" s="814"/>
      <c r="H22" s="814"/>
      <c r="I22" s="860"/>
      <c r="J22" s="814"/>
      <c r="K22" s="861"/>
      <c r="L22" s="815"/>
      <c r="M22" s="197"/>
    </row>
    <row r="23" spans="1:19" ht="15" customHeight="1">
      <c r="A23" s="818"/>
      <c r="B23" s="821"/>
      <c r="C23" s="814"/>
      <c r="D23" s="814"/>
      <c r="E23" s="814"/>
      <c r="F23" s="814"/>
      <c r="G23" s="814"/>
      <c r="H23" s="814"/>
      <c r="I23" s="860"/>
      <c r="J23" s="814"/>
      <c r="K23" s="861"/>
      <c r="L23" s="815"/>
      <c r="M23" s="197"/>
    </row>
    <row r="24" spans="1:19" ht="15" customHeight="1">
      <c r="A24" s="818"/>
      <c r="B24" s="821"/>
      <c r="C24" s="814"/>
      <c r="D24" s="814"/>
      <c r="E24" s="814"/>
      <c r="F24" s="814"/>
      <c r="G24" s="814"/>
      <c r="H24" s="814"/>
      <c r="I24" s="860"/>
      <c r="J24" s="814"/>
      <c r="K24" s="861"/>
      <c r="L24" s="815"/>
      <c r="M24" s="197"/>
    </row>
    <row r="25" spans="1:19" ht="15" customHeight="1">
      <c r="A25" s="818"/>
      <c r="B25" s="821"/>
      <c r="C25" s="814"/>
      <c r="D25" s="814"/>
      <c r="E25" s="814"/>
      <c r="F25" s="814"/>
      <c r="G25" s="814"/>
      <c r="H25" s="814"/>
      <c r="I25" s="860"/>
      <c r="J25" s="814"/>
      <c r="K25" s="861"/>
      <c r="L25" s="815"/>
      <c r="M25" s="197"/>
    </row>
    <row r="26" spans="1:19" ht="15" customHeight="1">
      <c r="A26" s="818"/>
      <c r="B26" s="821"/>
      <c r="C26" s="814"/>
      <c r="D26" s="814"/>
      <c r="E26" s="814"/>
      <c r="F26" s="814"/>
      <c r="G26" s="864"/>
      <c r="H26" s="864"/>
      <c r="I26" s="863"/>
      <c r="J26" s="864"/>
      <c r="K26" s="861"/>
      <c r="L26" s="815"/>
      <c r="M26" s="197"/>
      <c r="N26" s="283"/>
      <c r="O26" s="208"/>
      <c r="P26" s="208"/>
      <c r="Q26" s="208"/>
      <c r="R26" s="208"/>
      <c r="S26" s="208"/>
    </row>
    <row r="27" spans="1:19" ht="15" customHeight="1">
      <c r="A27" s="818"/>
      <c r="B27" s="821"/>
      <c r="C27" s="814"/>
      <c r="D27" s="814"/>
      <c r="E27" s="814"/>
      <c r="F27" s="814"/>
      <c r="G27" s="864"/>
      <c r="H27" s="864"/>
      <c r="I27" s="863"/>
      <c r="J27" s="864"/>
      <c r="K27" s="861"/>
      <c r="L27" s="815"/>
      <c r="M27" s="197"/>
      <c r="N27" s="756"/>
      <c r="O27" s="756"/>
      <c r="P27" s="756"/>
      <c r="Q27" s="756"/>
      <c r="R27" s="756"/>
      <c r="S27" s="756"/>
    </row>
    <row r="28" spans="1:19" ht="15" customHeight="1">
      <c r="A28" s="818"/>
      <c r="B28" s="821"/>
      <c r="C28" s="814"/>
      <c r="D28" s="814"/>
      <c r="E28" s="814"/>
      <c r="F28" s="814"/>
      <c r="G28" s="814"/>
      <c r="H28" s="814"/>
      <c r="I28" s="860"/>
      <c r="J28" s="814"/>
      <c r="K28" s="861"/>
      <c r="L28" s="815"/>
      <c r="M28" s="197"/>
      <c r="N28" s="756"/>
      <c r="O28" s="756"/>
      <c r="P28" s="756"/>
      <c r="Q28" s="756"/>
      <c r="R28" s="756"/>
      <c r="S28" s="756"/>
    </row>
    <row r="29" spans="1:19" ht="15" customHeight="1">
      <c r="A29" s="818"/>
      <c r="B29" s="821"/>
      <c r="C29" s="814"/>
      <c r="D29" s="814"/>
      <c r="E29" s="814"/>
      <c r="F29" s="814"/>
      <c r="G29" s="814"/>
      <c r="H29" s="814"/>
      <c r="I29" s="865"/>
      <c r="J29" s="866"/>
      <c r="K29" s="867"/>
      <c r="L29" s="815"/>
      <c r="M29" s="197"/>
      <c r="N29" s="756"/>
      <c r="O29" s="756"/>
      <c r="P29" s="756"/>
      <c r="Q29" s="756"/>
      <c r="R29" s="756"/>
      <c r="S29" s="756"/>
    </row>
    <row r="30" spans="1:19" ht="15" customHeight="1">
      <c r="A30" s="818"/>
      <c r="B30" s="821"/>
      <c r="C30" s="814"/>
      <c r="D30" s="814"/>
      <c r="E30" s="814"/>
      <c r="F30" s="814"/>
      <c r="G30" s="814"/>
      <c r="H30" s="814"/>
      <c r="I30" s="814"/>
      <c r="J30" s="814"/>
      <c r="K30" s="814"/>
      <c r="L30" s="815"/>
      <c r="M30" s="197"/>
      <c r="N30" s="756"/>
      <c r="O30" s="756"/>
      <c r="P30" s="756"/>
      <c r="Q30" s="756"/>
      <c r="R30" s="756"/>
      <c r="S30" s="756"/>
    </row>
    <row r="31" spans="1:19" ht="15" customHeight="1">
      <c r="A31" s="818"/>
      <c r="B31" s="821"/>
      <c r="C31" s="814"/>
      <c r="D31" s="814"/>
      <c r="E31" s="814"/>
      <c r="F31" s="814"/>
      <c r="G31" s="814"/>
      <c r="H31" s="814"/>
      <c r="I31" s="814"/>
      <c r="J31" s="814"/>
      <c r="K31" s="814"/>
      <c r="L31" s="815"/>
      <c r="M31" s="197"/>
      <c r="N31" s="1892"/>
      <c r="O31" s="756"/>
      <c r="P31" s="756"/>
      <c r="Q31" s="756"/>
      <c r="R31" s="756"/>
      <c r="S31" s="756"/>
    </row>
    <row r="32" spans="1:19" ht="15" customHeight="1">
      <c r="A32" s="818"/>
      <c r="B32" s="821"/>
      <c r="C32" s="814"/>
      <c r="D32" s="814"/>
      <c r="E32" s="814"/>
      <c r="F32" s="814"/>
      <c r="G32" s="814"/>
      <c r="H32" s="814"/>
      <c r="I32" s="814"/>
      <c r="J32" s="814"/>
      <c r="K32" s="814"/>
      <c r="L32" s="815"/>
      <c r="M32" s="197"/>
      <c r="N32" s="756"/>
      <c r="O32" s="756"/>
      <c r="P32" s="756"/>
      <c r="Q32" s="756"/>
      <c r="R32" s="756"/>
      <c r="S32" s="756"/>
    </row>
    <row r="33" spans="1:19" ht="15" customHeight="1">
      <c r="A33" s="818"/>
      <c r="B33" s="821"/>
      <c r="C33" s="814"/>
      <c r="D33" s="814"/>
      <c r="E33" s="814"/>
      <c r="F33" s="814"/>
      <c r="G33" s="814"/>
      <c r="H33" s="814"/>
      <c r="I33" s="814"/>
      <c r="J33" s="814"/>
      <c r="K33" s="814"/>
      <c r="L33" s="815"/>
      <c r="M33" s="197"/>
      <c r="N33" s="756"/>
      <c r="O33" s="756"/>
      <c r="P33" s="756"/>
      <c r="Q33" s="756"/>
      <c r="R33" s="756"/>
      <c r="S33" s="756"/>
    </row>
    <row r="34" spans="1:19" ht="15" customHeight="1">
      <c r="A34" s="818"/>
      <c r="B34" s="821"/>
      <c r="C34" s="814"/>
      <c r="D34" s="814"/>
      <c r="E34" s="814"/>
      <c r="F34" s="814"/>
      <c r="G34" s="814"/>
      <c r="H34" s="814"/>
      <c r="I34" s="814"/>
      <c r="J34" s="814"/>
      <c r="K34" s="814"/>
      <c r="L34" s="815"/>
      <c r="M34" s="197"/>
      <c r="N34" s="756"/>
      <c r="O34" s="756"/>
      <c r="P34" s="756"/>
      <c r="Q34" s="756"/>
      <c r="R34" s="756"/>
      <c r="S34" s="756"/>
    </row>
    <row r="35" spans="1:19" ht="15" customHeight="1">
      <c r="A35" s="818"/>
      <c r="B35" s="821"/>
      <c r="C35" s="814"/>
      <c r="D35" s="814"/>
      <c r="E35" s="814"/>
      <c r="F35" s="814"/>
      <c r="G35" s="814"/>
      <c r="H35" s="814"/>
      <c r="I35" s="814"/>
      <c r="J35" s="814"/>
      <c r="K35" s="814"/>
      <c r="L35" s="815"/>
      <c r="M35" s="197"/>
      <c r="N35" s="756"/>
      <c r="O35" s="756"/>
      <c r="P35" s="756"/>
      <c r="Q35" s="756"/>
      <c r="R35" s="756"/>
      <c r="S35" s="756"/>
    </row>
    <row r="36" spans="1:19" ht="15" customHeight="1">
      <c r="A36" s="818"/>
      <c r="B36" s="821"/>
      <c r="C36" s="814"/>
      <c r="D36" s="814"/>
      <c r="E36" s="814"/>
      <c r="F36" s="814"/>
      <c r="G36" s="814"/>
      <c r="H36" s="814"/>
      <c r="I36" s="814"/>
      <c r="J36" s="814"/>
      <c r="K36" s="814"/>
      <c r="L36" s="815"/>
      <c r="M36" s="197"/>
      <c r="N36" s="2508"/>
      <c r="O36" s="2508"/>
      <c r="P36" s="2508"/>
      <c r="Q36" s="2508"/>
      <c r="R36" s="2508"/>
      <c r="S36" s="2508"/>
    </row>
    <row r="37" spans="1:19" ht="15" customHeight="1">
      <c r="A37" s="818"/>
      <c r="B37" s="821"/>
      <c r="C37" s="814"/>
      <c r="D37" s="814"/>
      <c r="E37" s="814"/>
      <c r="F37" s="814"/>
      <c r="G37" s="814"/>
      <c r="H37" s="814"/>
      <c r="I37" s="814"/>
      <c r="J37" s="814"/>
      <c r="K37" s="814"/>
      <c r="L37" s="815"/>
      <c r="M37" s="197"/>
    </row>
    <row r="38" spans="1:19" ht="15" customHeight="1">
      <c r="A38" s="818"/>
      <c r="B38" s="821"/>
      <c r="C38" s="814"/>
      <c r="D38" s="814"/>
      <c r="E38" s="814"/>
      <c r="F38" s="814"/>
      <c r="G38" s="814"/>
      <c r="H38" s="814"/>
      <c r="I38" s="814"/>
      <c r="J38" s="814"/>
      <c r="K38" s="814"/>
      <c r="L38" s="815"/>
      <c r="M38" s="197"/>
    </row>
    <row r="39" spans="1:19" ht="15" customHeight="1">
      <c r="A39" s="818"/>
      <c r="B39" s="821"/>
      <c r="C39" s="814"/>
      <c r="D39" s="814"/>
      <c r="E39" s="814"/>
      <c r="F39" s="814"/>
      <c r="G39" s="814"/>
      <c r="H39" s="814"/>
      <c r="I39" s="814"/>
      <c r="J39" s="814"/>
      <c r="K39" s="814"/>
      <c r="L39" s="815"/>
      <c r="M39" s="197"/>
    </row>
    <row r="40" spans="1:19" ht="15" customHeight="1">
      <c r="A40" s="818"/>
      <c r="B40" s="821"/>
      <c r="C40" s="814"/>
      <c r="D40" s="814"/>
      <c r="E40" s="814"/>
      <c r="F40" s="814"/>
      <c r="G40" s="814"/>
      <c r="H40" s="814"/>
      <c r="I40" s="814"/>
      <c r="J40" s="814"/>
      <c r="K40" s="814"/>
      <c r="L40" s="815"/>
      <c r="M40" s="197"/>
    </row>
    <row r="41" spans="1:19" ht="15" customHeight="1">
      <c r="A41" s="818"/>
      <c r="B41" s="821"/>
      <c r="C41" s="814"/>
      <c r="D41" s="814"/>
      <c r="E41" s="814"/>
      <c r="F41" s="814"/>
      <c r="G41" s="814"/>
      <c r="H41" s="814"/>
      <c r="I41" s="814"/>
      <c r="J41" s="814"/>
      <c r="K41" s="814"/>
      <c r="L41" s="815"/>
      <c r="M41" s="197"/>
    </row>
    <row r="42" spans="1:19" ht="15" customHeight="1">
      <c r="A42" s="818"/>
      <c r="B42" s="821"/>
      <c r="C42" s="814"/>
      <c r="D42" s="814"/>
      <c r="E42" s="814"/>
      <c r="F42" s="814"/>
      <c r="G42" s="814"/>
      <c r="H42" s="814"/>
      <c r="I42" s="814"/>
      <c r="J42" s="814"/>
      <c r="K42" s="814"/>
      <c r="L42" s="815"/>
      <c r="M42" s="197"/>
    </row>
    <row r="43" spans="1:19" ht="15" customHeight="1">
      <c r="A43" s="818"/>
      <c r="B43" s="821"/>
      <c r="C43" s="814"/>
      <c r="D43" s="814"/>
      <c r="E43" s="814"/>
      <c r="F43" s="814"/>
      <c r="G43" s="814"/>
      <c r="H43" s="814"/>
      <c r="I43" s="814"/>
      <c r="J43" s="814"/>
      <c r="K43" s="814"/>
      <c r="L43" s="815"/>
      <c r="M43" s="197"/>
    </row>
    <row r="44" spans="1:19" ht="15" customHeight="1">
      <c r="A44" s="818"/>
      <c r="B44" s="821"/>
      <c r="C44" s="814"/>
      <c r="D44" s="814"/>
      <c r="E44" s="814"/>
      <c r="F44" s="814"/>
      <c r="G44" s="814"/>
      <c r="H44" s="814"/>
      <c r="I44" s="814"/>
      <c r="J44" s="814"/>
      <c r="K44" s="814"/>
      <c r="L44" s="815"/>
      <c r="M44" s="197"/>
    </row>
    <row r="45" spans="1:19" ht="15" customHeight="1">
      <c r="A45" s="818"/>
      <c r="B45" s="821"/>
      <c r="C45" s="814"/>
      <c r="D45" s="814"/>
      <c r="E45" s="814"/>
      <c r="F45" s="814"/>
      <c r="G45" s="814"/>
      <c r="H45" s="814"/>
      <c r="I45" s="814"/>
      <c r="J45" s="814"/>
      <c r="K45" s="814"/>
      <c r="L45" s="815"/>
      <c r="M45" s="197"/>
    </row>
    <row r="46" spans="1:19" ht="15" customHeight="1">
      <c r="A46" s="818"/>
      <c r="B46" s="821"/>
      <c r="C46" s="814"/>
      <c r="D46" s="814"/>
      <c r="E46" s="814"/>
      <c r="F46" s="814"/>
      <c r="G46" s="814"/>
      <c r="H46" s="814"/>
      <c r="I46" s="814"/>
      <c r="J46" s="814"/>
      <c r="K46" s="814"/>
      <c r="L46" s="815"/>
      <c r="M46" s="197"/>
    </row>
    <row r="47" spans="1:19" ht="15" customHeight="1">
      <c r="A47" s="818"/>
      <c r="B47" s="821"/>
      <c r="C47" s="814"/>
      <c r="D47" s="814"/>
      <c r="E47" s="814"/>
      <c r="F47" s="814"/>
      <c r="G47" s="814"/>
      <c r="H47" s="814"/>
      <c r="I47" s="814"/>
      <c r="J47" s="814"/>
      <c r="K47" s="814"/>
      <c r="L47" s="815"/>
      <c r="M47" s="197"/>
    </row>
    <row r="48" spans="1:19" ht="15" customHeight="1">
      <c r="A48" s="818"/>
      <c r="B48" s="821"/>
      <c r="C48" s="814"/>
      <c r="D48" s="814"/>
      <c r="E48" s="814"/>
      <c r="F48" s="814"/>
      <c r="G48" s="814"/>
      <c r="H48" s="814"/>
      <c r="I48" s="814"/>
      <c r="J48" s="814"/>
      <c r="K48" s="814"/>
      <c r="L48" s="815"/>
      <c r="M48" s="197"/>
    </row>
    <row r="49" spans="1:13" ht="15" customHeight="1">
      <c r="A49" s="818"/>
      <c r="B49" s="821"/>
      <c r="C49" s="814"/>
      <c r="D49" s="814"/>
      <c r="E49" s="814"/>
      <c r="F49" s="814"/>
      <c r="G49" s="814"/>
      <c r="H49" s="814"/>
      <c r="I49" s="814"/>
      <c r="J49" s="814"/>
      <c r="K49" s="814"/>
      <c r="L49" s="815"/>
      <c r="M49" s="197"/>
    </row>
    <row r="50" spans="1:13" ht="15" customHeight="1">
      <c r="A50" s="818"/>
      <c r="B50" s="821"/>
      <c r="C50" s="814"/>
      <c r="D50" s="814"/>
      <c r="E50" s="814"/>
      <c r="F50" s="814"/>
      <c r="G50" s="814"/>
      <c r="H50" s="814"/>
      <c r="I50" s="814"/>
      <c r="J50" s="814"/>
      <c r="K50" s="814"/>
      <c r="L50" s="815"/>
      <c r="M50" s="197"/>
    </row>
    <row r="51" spans="1:13" ht="15" customHeight="1">
      <c r="A51" s="818"/>
      <c r="B51" s="821"/>
      <c r="C51" s="814"/>
      <c r="D51" s="814"/>
      <c r="E51" s="814"/>
      <c r="F51" s="814"/>
      <c r="G51" s="814"/>
      <c r="H51" s="814"/>
      <c r="I51" s="814"/>
      <c r="J51" s="814"/>
      <c r="K51" s="814"/>
      <c r="L51" s="815"/>
      <c r="M51" s="197"/>
    </row>
    <row r="52" spans="1:13" ht="15" customHeight="1">
      <c r="A52" s="818"/>
      <c r="B52" s="821"/>
      <c r="C52" s="814"/>
      <c r="D52" s="814"/>
      <c r="E52" s="814"/>
      <c r="F52" s="814"/>
      <c r="G52" s="814"/>
      <c r="H52" s="814"/>
      <c r="I52" s="814"/>
      <c r="J52" s="814"/>
      <c r="K52" s="814"/>
      <c r="L52" s="815"/>
      <c r="M52" s="197"/>
    </row>
    <row r="53" spans="1:13" ht="18.75" customHeight="1">
      <c r="A53" s="818"/>
      <c r="B53" s="821"/>
      <c r="C53" s="814"/>
      <c r="D53" s="814"/>
      <c r="E53" s="814"/>
      <c r="F53" s="814"/>
      <c r="G53" s="814"/>
      <c r="H53" s="814"/>
      <c r="I53" s="814"/>
      <c r="J53" s="814"/>
      <c r="K53" s="814"/>
      <c r="L53" s="815"/>
      <c r="M53" s="197"/>
    </row>
    <row r="54" spans="1:13" ht="15" customHeight="1">
      <c r="A54" s="818"/>
      <c r="B54" s="821"/>
      <c r="C54" s="814"/>
      <c r="D54" s="186"/>
      <c r="E54" s="814"/>
      <c r="F54" s="814"/>
      <c r="G54" s="814"/>
      <c r="H54" s="814"/>
      <c r="I54" s="814"/>
      <c r="J54" s="814"/>
      <c r="K54" s="814"/>
      <c r="L54" s="815"/>
      <c r="M54" s="197"/>
    </row>
    <row r="55" spans="1:13" ht="15" customHeight="1">
      <c r="A55" s="818"/>
      <c r="B55" s="821"/>
      <c r="C55" s="814"/>
      <c r="D55" s="814"/>
      <c r="E55" s="814"/>
      <c r="F55" s="814"/>
      <c r="G55" s="814"/>
      <c r="H55" s="814"/>
      <c r="I55" s="814"/>
      <c r="J55" s="814"/>
      <c r="K55" s="814"/>
      <c r="L55" s="815"/>
      <c r="M55" s="197"/>
    </row>
    <row r="56" spans="1:13" ht="15" customHeight="1">
      <c r="A56" s="818"/>
      <c r="B56" s="821"/>
      <c r="C56" s="814"/>
      <c r="D56" s="814"/>
      <c r="E56" s="814"/>
      <c r="F56" s="814"/>
      <c r="G56" s="814"/>
      <c r="H56" s="814"/>
      <c r="I56" s="814"/>
      <c r="J56" s="814"/>
      <c r="K56" s="814"/>
      <c r="L56" s="815"/>
      <c r="M56" s="197"/>
    </row>
    <row r="57" spans="1:13" ht="15" customHeight="1">
      <c r="A57" s="818"/>
      <c r="B57" s="821"/>
      <c r="C57" s="814"/>
      <c r="D57" s="814"/>
      <c r="E57" s="814"/>
      <c r="F57" s="814"/>
      <c r="G57" s="814"/>
      <c r="H57" s="814"/>
      <c r="I57" s="814"/>
      <c r="J57" s="814"/>
      <c r="K57" s="814"/>
      <c r="L57" s="815"/>
      <c r="M57" s="197"/>
    </row>
    <row r="58" spans="1:13" ht="15" customHeight="1">
      <c r="A58" s="818"/>
      <c r="B58" s="276"/>
      <c r="C58" s="1618"/>
      <c r="D58" s="1618"/>
      <c r="E58" s="1618"/>
      <c r="F58" s="1618"/>
      <c r="G58" s="1618"/>
      <c r="H58" s="1618"/>
      <c r="I58" s="1618"/>
      <c r="J58" s="1618"/>
      <c r="K58" s="1618"/>
      <c r="L58" s="815"/>
      <c r="M58" s="197"/>
    </row>
    <row r="59" spans="1:13" ht="15" customHeight="1">
      <c r="A59" s="197"/>
      <c r="B59" s="276"/>
      <c r="C59" s="1618"/>
      <c r="D59" s="1618"/>
      <c r="E59" s="1618"/>
      <c r="F59" s="1618"/>
      <c r="G59" s="1618"/>
      <c r="H59" s="1618"/>
      <c r="I59" s="1618"/>
      <c r="J59" s="1618"/>
      <c r="K59" s="1618"/>
      <c r="L59" s="815"/>
      <c r="M59" s="197"/>
    </row>
    <row r="60" spans="1:13" ht="15" customHeight="1">
      <c r="A60" s="197"/>
      <c r="B60" s="821"/>
      <c r="C60" s="1618"/>
      <c r="D60" s="1618"/>
      <c r="E60" s="1618"/>
      <c r="F60" s="1618"/>
      <c r="G60" s="1618"/>
      <c r="H60" s="1618"/>
      <c r="I60" s="1618"/>
      <c r="J60" s="1618"/>
      <c r="K60" s="1618"/>
      <c r="L60" s="815"/>
      <c r="M60" s="197"/>
    </row>
    <row r="61" spans="1:13" ht="15" customHeight="1">
      <c r="A61" s="197"/>
      <c r="B61" s="821"/>
      <c r="C61" s="1618"/>
      <c r="D61" s="1618"/>
      <c r="E61" s="1618"/>
      <c r="F61" s="1618"/>
      <c r="G61" s="1618"/>
      <c r="H61" s="1618"/>
      <c r="I61" s="1618"/>
      <c r="J61" s="1618"/>
      <c r="K61" s="1618"/>
      <c r="L61" s="815"/>
      <c r="M61" s="197"/>
    </row>
    <row r="62" spans="1:13" ht="15" customHeight="1" thickBot="1">
      <c r="A62" s="197"/>
      <c r="B62" s="1619"/>
      <c r="C62" s="1618"/>
      <c r="D62" s="186"/>
      <c r="E62" s="186"/>
      <c r="F62" s="186"/>
      <c r="G62" s="186"/>
      <c r="H62" s="1620"/>
      <c r="I62" s="1620"/>
      <c r="J62" s="1621" t="s">
        <v>764</v>
      </c>
      <c r="K62" s="1622">
        <f>AVERAGE(C18:F18)</f>
        <v>0.54999999999999993</v>
      </c>
      <c r="L62" s="815"/>
      <c r="M62" s="197"/>
    </row>
    <row r="63" spans="1:13" ht="15" customHeight="1">
      <c r="A63" s="197"/>
      <c r="B63" s="1623"/>
      <c r="C63" s="1618"/>
      <c r="D63" s="1618"/>
      <c r="E63" s="1618"/>
      <c r="F63" s="1618"/>
      <c r="G63" s="1618"/>
      <c r="H63" s="1618"/>
      <c r="I63" s="1618"/>
      <c r="J63" s="1618"/>
      <c r="K63" s="1618"/>
      <c r="L63" s="815"/>
      <c r="M63" s="197"/>
    </row>
    <row r="64" spans="1:13" ht="15" customHeight="1">
      <c r="A64" s="197"/>
      <c r="B64" s="821"/>
      <c r="C64" s="1618"/>
      <c r="D64" s="1618"/>
      <c r="E64" s="1618"/>
      <c r="F64" s="1618"/>
      <c r="G64" s="1618"/>
      <c r="H64" s="1618"/>
      <c r="I64" s="1618"/>
      <c r="J64" s="1618"/>
      <c r="K64" s="1618"/>
      <c r="L64" s="815"/>
      <c r="M64" s="197"/>
    </row>
    <row r="65" spans="1:13" ht="15" customHeight="1" thickBot="1">
      <c r="A65" s="197"/>
      <c r="B65" s="822"/>
      <c r="C65" s="823"/>
      <c r="D65" s="823"/>
      <c r="E65" s="823"/>
      <c r="F65" s="823"/>
      <c r="G65" s="823"/>
      <c r="H65" s="823"/>
      <c r="I65" s="823"/>
      <c r="J65" s="823"/>
      <c r="K65" s="823"/>
      <c r="L65" s="824"/>
      <c r="M65" s="197"/>
    </row>
    <row r="66" spans="1:13" ht="32.25" customHeight="1">
      <c r="A66" s="197"/>
      <c r="B66" s="825"/>
      <c r="C66" s="826"/>
      <c r="D66" s="826"/>
      <c r="E66" s="826"/>
      <c r="F66" s="826"/>
      <c r="G66" s="826"/>
      <c r="H66" s="826"/>
      <c r="I66" s="826"/>
      <c r="J66" s="826"/>
      <c r="K66" s="826"/>
      <c r="L66" s="827" t="s">
        <v>1172</v>
      </c>
      <c r="M66" s="197"/>
    </row>
    <row r="67" spans="1:13" ht="15">
      <c r="B67" s="1624"/>
      <c r="C67" s="1624"/>
      <c r="D67" s="1624"/>
      <c r="E67" s="1624"/>
      <c r="F67" s="1624"/>
      <c r="G67" s="1624"/>
      <c r="H67" s="1624"/>
      <c r="I67" s="1624"/>
      <c r="J67" s="1624"/>
      <c r="K67" s="1624"/>
    </row>
  </sheetData>
  <sheetProtection password="E6EF" sheet="1" objects="1" scenarios="1" selectLockedCells="1" selectUnlockedCells="1"/>
  <mergeCells count="8">
    <mergeCell ref="N36:S36"/>
    <mergeCell ref="B1:C1"/>
    <mergeCell ref="I12:I14"/>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51" orientation="landscape" r:id="rId1"/>
  <rowBreaks count="1" manualBreakCount="1">
    <brk id="25" max="16383" man="1"/>
  </rowBreaks>
  <colBreaks count="1" manualBreakCount="1">
    <brk id="6"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pageSetUpPr fitToPage="1"/>
  </sheetPr>
  <dimension ref="A1:AH31"/>
  <sheetViews>
    <sheetView view="pageBreakPreview" zoomScale="55" zoomScaleNormal="40" zoomScaleSheetLayoutView="55" workbookViewId="0">
      <selection activeCell="B3" sqref="B3"/>
    </sheetView>
  </sheetViews>
  <sheetFormatPr defaultRowHeight="14.25"/>
  <cols>
    <col min="1" max="1" width="2.28515625" style="277" customWidth="1"/>
    <col min="2" max="2" width="5.42578125" style="277" customWidth="1"/>
    <col min="3" max="3" width="12" style="187" customWidth="1"/>
    <col min="4" max="27" width="9.140625" style="187"/>
    <col min="28" max="29" width="9.140625" style="277"/>
    <col min="30" max="30" width="9.140625" style="277" customWidth="1"/>
    <col min="31" max="31" width="2.140625" style="277" customWidth="1"/>
    <col min="32" max="16384" width="9.140625" style="277"/>
  </cols>
  <sheetData>
    <row r="1" spans="1:34" s="193" customFormat="1" ht="15.75" thickBot="1">
      <c r="A1" s="278"/>
      <c r="B1" s="198"/>
      <c r="C1" s="198"/>
      <c r="D1" s="198"/>
      <c r="E1" s="198" t="str">
        <f>Page3!A4</f>
        <v>MOHOKARE LOCAL MUNICIPALITY</v>
      </c>
      <c r="F1" s="198"/>
      <c r="G1" s="198"/>
      <c r="H1" s="198"/>
      <c r="I1" s="198"/>
      <c r="J1" s="198"/>
      <c r="K1" s="198"/>
      <c r="L1" s="198"/>
      <c r="M1" s="198"/>
      <c r="N1" s="198"/>
      <c r="O1" s="198"/>
      <c r="P1" s="198"/>
      <c r="Q1" s="198"/>
      <c r="R1" s="198"/>
      <c r="S1" s="198"/>
      <c r="T1" s="198"/>
      <c r="U1" s="198"/>
      <c r="V1" s="198"/>
      <c r="W1" s="198"/>
      <c r="X1" s="198"/>
      <c r="Y1" s="198"/>
      <c r="Z1" s="198"/>
      <c r="AA1" s="198" t="str">
        <f>Page3!F4</f>
        <v>WSDP 2012</v>
      </c>
      <c r="AB1" s="198"/>
      <c r="AC1" s="198"/>
      <c r="AD1" s="198"/>
      <c r="AE1" s="278"/>
    </row>
    <row r="2" spans="1:34" ht="16.5" thickBot="1">
      <c r="A2" s="197"/>
      <c r="B2" s="3774" t="s">
        <v>754</v>
      </c>
      <c r="C2" s="3775"/>
      <c r="D2" s="3775"/>
      <c r="E2" s="3775"/>
      <c r="F2" s="3775"/>
      <c r="G2" s="3775"/>
      <c r="H2" s="3775"/>
      <c r="I2" s="3775"/>
      <c r="J2" s="3775"/>
      <c r="K2" s="3775"/>
      <c r="L2" s="3775"/>
      <c r="M2" s="3775"/>
      <c r="N2" s="3775"/>
      <c r="O2" s="3775"/>
      <c r="P2" s="3775"/>
      <c r="Q2" s="3775"/>
      <c r="R2" s="3775"/>
      <c r="S2" s="3775"/>
      <c r="T2" s="3775"/>
      <c r="U2" s="3775"/>
      <c r="V2" s="3775"/>
      <c r="W2" s="3775"/>
      <c r="X2" s="3775"/>
      <c r="Y2" s="3775"/>
      <c r="Z2" s="3775"/>
      <c r="AA2" s="3775"/>
      <c r="AB2" s="3775"/>
      <c r="AC2" s="3775"/>
      <c r="AD2" s="3776"/>
      <c r="AE2" s="197"/>
    </row>
    <row r="3" spans="1:34">
      <c r="A3" s="197"/>
      <c r="B3" s="813"/>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5"/>
      <c r="AE3" s="197"/>
    </row>
    <row r="4" spans="1:34" ht="18">
      <c r="A4" s="197"/>
      <c r="B4" s="998" t="s">
        <v>824</v>
      </c>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5"/>
      <c r="AE4" s="197"/>
    </row>
    <row r="5" spans="1:34" ht="15" customHeight="1">
      <c r="A5" s="197"/>
      <c r="B5" s="816"/>
      <c r="C5" s="1700"/>
      <c r="D5" s="1700"/>
      <c r="E5" s="1700"/>
      <c r="F5" s="1700"/>
      <c r="G5" s="1700"/>
      <c r="H5" s="1700"/>
      <c r="I5" s="1700"/>
      <c r="J5" s="1700"/>
      <c r="K5" s="1700"/>
      <c r="L5" s="1700"/>
      <c r="M5" s="1700"/>
      <c r="N5" s="1700"/>
      <c r="O5" s="1700"/>
      <c r="P5" s="1700"/>
      <c r="Q5" s="1700"/>
      <c r="R5" s="1700"/>
      <c r="S5" s="1700"/>
      <c r="T5" s="1700"/>
      <c r="U5" s="1700"/>
      <c r="V5" s="1700"/>
      <c r="W5" s="1700"/>
      <c r="X5" s="1700"/>
      <c r="Y5" s="1700"/>
      <c r="Z5" s="1700"/>
      <c r="AA5" s="1700"/>
      <c r="AB5" s="1700"/>
      <c r="AC5" s="1700"/>
      <c r="AD5" s="815"/>
      <c r="AE5" s="197"/>
    </row>
    <row r="6" spans="1:34" ht="24.75" customHeight="1">
      <c r="A6" s="818"/>
      <c r="B6" s="819" t="s">
        <v>828</v>
      </c>
      <c r="C6" s="1700"/>
      <c r="D6" s="1700"/>
      <c r="E6" s="1700"/>
      <c r="F6" s="1700"/>
      <c r="G6" s="1700"/>
      <c r="H6" s="1700"/>
      <c r="I6" s="1700"/>
      <c r="J6" s="1700"/>
      <c r="K6" s="1700"/>
      <c r="L6" s="1700"/>
      <c r="M6" s="1700"/>
      <c r="N6" s="1700"/>
      <c r="O6" s="1700"/>
      <c r="P6" s="1700"/>
      <c r="Q6" s="1700"/>
      <c r="R6" s="1700"/>
      <c r="S6" s="1700"/>
      <c r="T6" s="1700"/>
      <c r="U6" s="1700"/>
      <c r="V6" s="1700"/>
      <c r="W6" s="1700"/>
      <c r="X6" s="1700"/>
      <c r="Y6" s="1700"/>
      <c r="Z6" s="1700"/>
      <c r="AA6" s="1700"/>
      <c r="AB6" s="1700"/>
      <c r="AC6" s="1700"/>
      <c r="AD6" s="297"/>
      <c r="AE6" s="197"/>
    </row>
    <row r="7" spans="1:34" ht="15">
      <c r="A7" s="818"/>
      <c r="B7" s="276"/>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297"/>
      <c r="AE7" s="197"/>
    </row>
    <row r="8" spans="1:34" ht="19.5" customHeight="1">
      <c r="A8" s="818"/>
      <c r="B8" s="287" t="s">
        <v>1112</v>
      </c>
      <c r="C8" s="820"/>
      <c r="D8" s="820"/>
      <c r="E8" s="820"/>
      <c r="F8" s="820"/>
      <c r="G8" s="820"/>
      <c r="H8" s="820"/>
      <c r="I8" s="820"/>
      <c r="J8" s="820"/>
      <c r="K8" s="820"/>
      <c r="L8" s="820"/>
      <c r="M8" s="820"/>
      <c r="N8" s="820"/>
      <c r="O8" s="820"/>
      <c r="P8" s="820"/>
      <c r="Q8" s="820"/>
      <c r="R8" s="820"/>
      <c r="S8" s="820"/>
      <c r="T8" s="820"/>
      <c r="U8" s="820"/>
      <c r="V8" s="820"/>
      <c r="W8" s="820"/>
      <c r="X8" s="820"/>
      <c r="Y8" s="820"/>
      <c r="Z8" s="820"/>
      <c r="AA8" s="820"/>
      <c r="AB8" s="820"/>
      <c r="AC8" s="820"/>
      <c r="AD8" s="815"/>
      <c r="AE8" s="197"/>
    </row>
    <row r="9" spans="1:34" ht="69.95" customHeight="1">
      <c r="A9" s="818"/>
      <c r="B9" s="287"/>
      <c r="C9" s="1001" t="s">
        <v>1109</v>
      </c>
      <c r="D9" s="3771" t="s">
        <v>1373</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2"/>
      <c r="AE9" s="197"/>
    </row>
    <row r="10" spans="1:34" ht="69.95" customHeight="1">
      <c r="A10" s="818"/>
      <c r="B10" s="287"/>
      <c r="C10" s="1001" t="s">
        <v>1110</v>
      </c>
      <c r="D10" s="3771" t="s">
        <v>1374</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2"/>
      <c r="AE10" s="197"/>
    </row>
    <row r="11" spans="1:34" ht="69.95" customHeight="1">
      <c r="A11" s="818"/>
      <c r="B11" s="276"/>
      <c r="C11" s="1001" t="s">
        <v>1111</v>
      </c>
      <c r="D11" s="3771" t="s">
        <v>1375</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2"/>
      <c r="AE11" s="197"/>
    </row>
    <row r="12" spans="1:34" ht="15">
      <c r="A12" s="818"/>
      <c r="B12" s="287" t="s">
        <v>1113</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5"/>
      <c r="AE12" s="197"/>
    </row>
    <row r="13" spans="1:34" ht="90" customHeight="1">
      <c r="A13" s="818"/>
      <c r="B13" s="287"/>
      <c r="C13" s="1001" t="s">
        <v>1109</v>
      </c>
      <c r="D13" s="3771" t="s">
        <v>1376</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2"/>
      <c r="AE13" s="197"/>
      <c r="AH13" s="277" t="s">
        <v>1</v>
      </c>
    </row>
    <row r="14" spans="1:34" ht="90" customHeight="1">
      <c r="A14" s="818"/>
      <c r="B14" s="287"/>
      <c r="C14" s="1001" t="s">
        <v>1110</v>
      </c>
      <c r="D14" s="3771" t="s">
        <v>1377</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2"/>
      <c r="AE14" s="197"/>
    </row>
    <row r="15" spans="1:34" ht="90" customHeight="1">
      <c r="A15" s="818"/>
      <c r="B15" s="276"/>
      <c r="C15" s="1001" t="s">
        <v>1111</v>
      </c>
      <c r="D15" s="3771" t="s">
        <v>1378</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2"/>
      <c r="AE15" s="197"/>
    </row>
    <row r="16" spans="1:34" ht="15">
      <c r="A16" s="818"/>
      <c r="B16" s="287"/>
      <c r="C16" s="814"/>
      <c r="D16" s="814"/>
      <c r="E16" s="814"/>
      <c r="F16" s="814"/>
      <c r="G16" s="814"/>
      <c r="H16" s="814"/>
      <c r="I16" s="814"/>
      <c r="J16" s="814"/>
      <c r="K16" s="814"/>
      <c r="L16" s="814"/>
      <c r="M16" s="814"/>
      <c r="N16" s="814"/>
      <c r="O16" s="814"/>
      <c r="P16" s="814"/>
      <c r="Q16" s="814"/>
      <c r="R16" s="814"/>
      <c r="S16" s="814"/>
      <c r="T16" s="814"/>
      <c r="U16" s="814"/>
      <c r="V16" s="814"/>
      <c r="W16" s="814"/>
      <c r="X16" s="814"/>
      <c r="Y16" s="814"/>
      <c r="Z16" s="814"/>
      <c r="AA16" s="814"/>
      <c r="AB16" s="814"/>
      <c r="AC16" s="814"/>
      <c r="AD16" s="815"/>
      <c r="AE16" s="197"/>
    </row>
    <row r="17" spans="1:31" ht="15">
      <c r="A17" s="818"/>
      <c r="B17" s="287" t="s">
        <v>1114</v>
      </c>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5"/>
      <c r="AE17" s="197"/>
    </row>
    <row r="18" spans="1:31" ht="90" customHeight="1">
      <c r="A18" s="818"/>
      <c r="B18" s="287"/>
      <c r="C18" s="1001" t="s">
        <v>1109</v>
      </c>
      <c r="D18" s="3771" t="s">
        <v>1379</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2"/>
      <c r="AE18" s="197"/>
    </row>
    <row r="19" spans="1:31" ht="90" customHeight="1">
      <c r="A19" s="818"/>
      <c r="B19" s="287"/>
      <c r="C19" s="1001" t="s">
        <v>1110</v>
      </c>
      <c r="D19" s="3771" t="s">
        <v>1380</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2"/>
      <c r="AE19" s="197"/>
    </row>
    <row r="20" spans="1:31" ht="90" customHeight="1">
      <c r="A20" s="818"/>
      <c r="B20" s="276"/>
      <c r="C20" s="1001" t="s">
        <v>1111</v>
      </c>
      <c r="D20" s="3771" t="s">
        <v>1381</v>
      </c>
      <c r="E20" s="3771"/>
      <c r="F20" s="3771"/>
      <c r="G20" s="3771"/>
      <c r="H20" s="3771"/>
      <c r="I20" s="3771"/>
      <c r="J20" s="3771"/>
      <c r="K20" s="3771"/>
      <c r="L20" s="3771"/>
      <c r="M20" s="3771"/>
      <c r="N20" s="3771"/>
      <c r="O20" s="3771"/>
      <c r="P20" s="3771"/>
      <c r="Q20" s="3771"/>
      <c r="R20" s="3771"/>
      <c r="S20" s="3771"/>
      <c r="T20" s="3771"/>
      <c r="U20" s="3771"/>
      <c r="V20" s="3771"/>
      <c r="W20" s="3771"/>
      <c r="X20" s="3771"/>
      <c r="Y20" s="3771"/>
      <c r="Z20" s="3771"/>
      <c r="AA20" s="3771"/>
      <c r="AB20" s="3771"/>
      <c r="AC20" s="3771"/>
      <c r="AD20" s="3772"/>
      <c r="AE20" s="197"/>
    </row>
    <row r="21" spans="1:31" ht="15">
      <c r="A21" s="818"/>
      <c r="B21" s="276" t="s">
        <v>1115</v>
      </c>
      <c r="C21" s="1000"/>
      <c r="D21" s="999"/>
      <c r="E21" s="999"/>
      <c r="F21" s="999"/>
      <c r="G21" s="999"/>
      <c r="H21" s="999"/>
      <c r="I21" s="999"/>
      <c r="J21" s="999"/>
      <c r="K21" s="999"/>
      <c r="L21" s="999"/>
      <c r="M21" s="999"/>
      <c r="N21" s="999"/>
      <c r="O21" s="999"/>
      <c r="P21" s="999"/>
      <c r="Q21" s="999"/>
      <c r="R21" s="999"/>
      <c r="S21" s="999"/>
      <c r="T21" s="999"/>
      <c r="U21" s="999"/>
      <c r="V21" s="999"/>
      <c r="W21" s="999"/>
      <c r="X21" s="999"/>
      <c r="Y21" s="999"/>
      <c r="Z21" s="999"/>
      <c r="AA21" s="999"/>
      <c r="AB21" s="999"/>
      <c r="AC21" s="999"/>
      <c r="AD21" s="815"/>
      <c r="AE21" s="197"/>
    </row>
    <row r="22" spans="1:31" ht="69.95" customHeight="1">
      <c r="A22" s="818"/>
      <c r="B22" s="287"/>
      <c r="C22" s="1001" t="s">
        <v>1109</v>
      </c>
      <c r="D22" s="3771" t="s">
        <v>1382</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2"/>
      <c r="AE22" s="197"/>
    </row>
    <row r="23" spans="1:31" ht="69.95" customHeight="1">
      <c r="A23" s="818"/>
      <c r="B23" s="287"/>
      <c r="C23" s="1001" t="s">
        <v>1110</v>
      </c>
      <c r="D23" s="3771" t="s">
        <v>1383</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2"/>
      <c r="AE23" s="197"/>
    </row>
    <row r="24" spans="1:31" ht="69.95" customHeight="1">
      <c r="A24" s="818"/>
      <c r="B24" s="276"/>
      <c r="C24" s="1001" t="s">
        <v>1111</v>
      </c>
      <c r="D24" s="3771" t="s">
        <v>1384</v>
      </c>
      <c r="E24" s="3771"/>
      <c r="F24" s="3771"/>
      <c r="G24" s="3771"/>
      <c r="H24" s="3771"/>
      <c r="I24" s="3771"/>
      <c r="J24" s="3771"/>
      <c r="K24" s="3771"/>
      <c r="L24" s="3771"/>
      <c r="M24" s="3771"/>
      <c r="N24" s="3771"/>
      <c r="O24" s="3771"/>
      <c r="P24" s="3771"/>
      <c r="Q24" s="3771"/>
      <c r="R24" s="3771"/>
      <c r="S24" s="3771"/>
      <c r="T24" s="3771"/>
      <c r="U24" s="3771"/>
      <c r="V24" s="3771"/>
      <c r="W24" s="3771"/>
      <c r="X24" s="3771"/>
      <c r="Y24" s="3771"/>
      <c r="Z24" s="3771"/>
      <c r="AA24" s="3771"/>
      <c r="AB24" s="3771"/>
      <c r="AC24" s="3771"/>
      <c r="AD24" s="3772"/>
      <c r="AE24" s="197"/>
    </row>
    <row r="25" spans="1:31" ht="15">
      <c r="A25" s="818"/>
      <c r="B25" s="276" t="s">
        <v>397</v>
      </c>
      <c r="C25" s="1000"/>
      <c r="D25" s="999"/>
      <c r="E25" s="999"/>
      <c r="F25" s="999"/>
      <c r="G25" s="999"/>
      <c r="H25" s="999"/>
      <c r="I25" s="999"/>
      <c r="J25" s="999"/>
      <c r="K25" s="999"/>
      <c r="L25" s="999"/>
      <c r="M25" s="999"/>
      <c r="N25" s="999"/>
      <c r="O25" s="999"/>
      <c r="P25" s="999"/>
      <c r="Q25" s="999"/>
      <c r="R25" s="999"/>
      <c r="S25" s="999"/>
      <c r="T25" s="999"/>
      <c r="U25" s="999"/>
      <c r="V25" s="999"/>
      <c r="W25" s="999"/>
      <c r="X25" s="999"/>
      <c r="Y25" s="999"/>
      <c r="Z25" s="999"/>
      <c r="AA25" s="999"/>
      <c r="AB25" s="999"/>
      <c r="AC25" s="999"/>
      <c r="AD25" s="815"/>
      <c r="AE25" s="197"/>
    </row>
    <row r="26" spans="1:31" ht="69.95" customHeight="1">
      <c r="A26" s="818"/>
      <c r="B26" s="287"/>
      <c r="C26" s="1001" t="s">
        <v>1109</v>
      </c>
      <c r="D26" s="3771" t="s">
        <v>1385</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2"/>
      <c r="AE26" s="197"/>
    </row>
    <row r="27" spans="1:31" ht="69.95" customHeight="1">
      <c r="A27" s="818"/>
      <c r="B27" s="287"/>
      <c r="C27" s="1001" t="s">
        <v>1110</v>
      </c>
      <c r="D27" s="3771" t="s">
        <v>1386</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2"/>
      <c r="AE27" s="197"/>
    </row>
    <row r="28" spans="1:31" ht="69.95" customHeight="1">
      <c r="A28" s="818"/>
      <c r="B28" s="276"/>
      <c r="C28" s="1001" t="s">
        <v>1111</v>
      </c>
      <c r="D28" s="3771" t="s">
        <v>1387</v>
      </c>
      <c r="E28" s="3771"/>
      <c r="F28" s="3771"/>
      <c r="G28" s="3771"/>
      <c r="H28" s="3771"/>
      <c r="I28" s="3771"/>
      <c r="J28" s="3771"/>
      <c r="K28" s="3771"/>
      <c r="L28" s="3771"/>
      <c r="M28" s="3771"/>
      <c r="N28" s="3771"/>
      <c r="O28" s="3771"/>
      <c r="P28" s="3771"/>
      <c r="Q28" s="3771"/>
      <c r="R28" s="3771"/>
      <c r="S28" s="3771"/>
      <c r="T28" s="3771"/>
      <c r="U28" s="3771"/>
      <c r="V28" s="3771"/>
      <c r="W28" s="3771"/>
      <c r="X28" s="3771"/>
      <c r="Y28" s="3771"/>
      <c r="Z28" s="3771"/>
      <c r="AA28" s="3771"/>
      <c r="AB28" s="3771"/>
      <c r="AC28" s="3771"/>
      <c r="AD28" s="3772"/>
      <c r="AE28" s="197"/>
    </row>
    <row r="29" spans="1:31" ht="15.75" thickBot="1">
      <c r="A29" s="818"/>
      <c r="B29" s="822"/>
      <c r="C29" s="823"/>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4"/>
      <c r="AE29" s="197"/>
    </row>
    <row r="30" spans="1:31" ht="27.75" customHeight="1">
      <c r="A30" s="197"/>
      <c r="B30" s="825"/>
      <c r="C30" s="826"/>
      <c r="D30" s="826"/>
      <c r="E30" s="826"/>
      <c r="F30" s="826"/>
      <c r="G30" s="826"/>
      <c r="H30" s="826"/>
      <c r="I30" s="826"/>
      <c r="J30" s="826"/>
      <c r="K30" s="826"/>
      <c r="L30" s="826"/>
      <c r="M30" s="826"/>
      <c r="N30" s="826"/>
      <c r="O30" s="826"/>
      <c r="P30" s="826"/>
      <c r="Q30" s="826"/>
      <c r="R30" s="826"/>
      <c r="S30" s="826"/>
      <c r="T30" s="826"/>
      <c r="U30" s="826"/>
      <c r="V30" s="826"/>
      <c r="W30" s="826"/>
      <c r="X30" s="826"/>
      <c r="Y30" s="826"/>
      <c r="Z30" s="826"/>
      <c r="AA30" s="826"/>
      <c r="AB30" s="826"/>
      <c r="AC30" s="826"/>
      <c r="AD30" s="827" t="s">
        <v>770</v>
      </c>
      <c r="AE30" s="197"/>
    </row>
    <row r="31" spans="1:31">
      <c r="A31" s="197"/>
    </row>
  </sheetData>
  <mergeCells count="16">
    <mergeCell ref="D28:AD28"/>
    <mergeCell ref="D22:AD22"/>
    <mergeCell ref="D23:AD23"/>
    <mergeCell ref="D24:AD24"/>
    <mergeCell ref="D26:AD26"/>
    <mergeCell ref="D27:AD27"/>
    <mergeCell ref="D14:AD14"/>
    <mergeCell ref="D15:AD15"/>
    <mergeCell ref="D18:AD18"/>
    <mergeCell ref="D19:AD19"/>
    <mergeCell ref="D20:AD20"/>
    <mergeCell ref="B2:AD2"/>
    <mergeCell ref="D9:AD9"/>
    <mergeCell ref="D10:AD10"/>
    <mergeCell ref="D11:AD11"/>
    <mergeCell ref="D13:AD13"/>
  </mergeCells>
  <pageMargins left="0.28000000000000003" right="0.18" top="0.22" bottom="0.28000000000000003" header="0.17" footer="0.21"/>
  <pageSetup paperSize="9" scale="4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M55"/>
  <sheetViews>
    <sheetView view="pageBreakPreview" zoomScale="70" zoomScaleNormal="70" zoomScaleSheetLayoutView="70" workbookViewId="0">
      <pane xSplit="1" ySplit="2" topLeftCell="B3" activePane="bottomRight" state="frozen"/>
      <selection activeCell="A10" sqref="A10"/>
      <selection pane="topRight" activeCell="A10" sqref="A10"/>
      <selection pane="bottomLeft" activeCell="A10" sqref="A10"/>
      <selection pane="bottomRight" activeCell="A10" sqref="A10"/>
    </sheetView>
  </sheetViews>
  <sheetFormatPr defaultRowHeight="14.25"/>
  <cols>
    <col min="1" max="1" width="1.28515625" style="215" customWidth="1"/>
    <col min="2" max="2" width="56.5703125" style="215" customWidth="1"/>
    <col min="3" max="6" width="17.28515625" style="215" customWidth="1"/>
    <col min="7" max="7" width="14.7109375" style="215" customWidth="1"/>
    <col min="8" max="8" width="37.5703125" style="215" customWidth="1"/>
    <col min="9" max="11" width="14.7109375" style="215" customWidth="1"/>
    <col min="12" max="12" width="8.28515625" style="215" customWidth="1"/>
    <col min="13" max="13" width="1.5703125" style="215" customWidth="1"/>
    <col min="14" max="16384" width="9.140625" style="215"/>
  </cols>
  <sheetData>
    <row r="1" spans="1:13" ht="15.75" thickBot="1">
      <c r="A1" s="214"/>
      <c r="B1" s="1511" t="str">
        <f>Page3!A4</f>
        <v>MOHOKARE LOCAL MUNICIPALITY</v>
      </c>
      <c r="C1" s="1209"/>
      <c r="D1" s="214"/>
      <c r="E1" s="214"/>
      <c r="F1" s="214"/>
      <c r="G1" s="214"/>
      <c r="H1" s="1123" t="str">
        <f>Page3!F4</f>
        <v>WSDP 2012</v>
      </c>
      <c r="I1" s="214"/>
      <c r="J1" s="214"/>
      <c r="K1" s="214"/>
      <c r="L1" s="214"/>
      <c r="M1" s="214"/>
    </row>
    <row r="2" spans="1:13" ht="15">
      <c r="A2" s="214"/>
      <c r="B2" s="2509" t="s">
        <v>1057</v>
      </c>
      <c r="C2" s="2510"/>
      <c r="D2" s="2510"/>
      <c r="E2" s="2510"/>
      <c r="F2" s="2510"/>
      <c r="G2" s="2510"/>
      <c r="H2" s="2510"/>
      <c r="I2" s="2510"/>
      <c r="J2" s="2510"/>
      <c r="K2" s="2510"/>
      <c r="L2" s="2511"/>
      <c r="M2" s="214"/>
    </row>
    <row r="3" spans="1:13" s="1088" customFormat="1" ht="11.25" customHeight="1">
      <c r="A3" s="214"/>
      <c r="B3" s="1608"/>
      <c r="C3" s="1609"/>
      <c r="D3" s="1609"/>
      <c r="E3" s="1609"/>
      <c r="F3" s="1609"/>
      <c r="G3" s="1609"/>
      <c r="H3" s="1609"/>
      <c r="I3" s="1609"/>
      <c r="J3" s="1609"/>
      <c r="K3" s="1609"/>
      <c r="L3" s="1610"/>
      <c r="M3" s="214"/>
    </row>
    <row r="4" spans="1:13" s="1088" customFormat="1" ht="36" customHeight="1">
      <c r="A4" s="214"/>
      <c r="B4" s="1611"/>
      <c r="C4" s="3763" t="s">
        <v>29</v>
      </c>
      <c r="D4" s="3763"/>
      <c r="E4" s="3764"/>
      <c r="F4" s="3764"/>
      <c r="G4" s="817"/>
      <c r="H4" s="1609"/>
      <c r="I4" s="3765" t="s">
        <v>757</v>
      </c>
      <c r="J4" s="3766"/>
      <c r="K4" s="3767"/>
      <c r="L4" s="1610"/>
      <c r="M4" s="214"/>
    </row>
    <row r="5" spans="1:13" s="1088" customFormat="1" ht="18.75" customHeight="1">
      <c r="A5" s="214"/>
      <c r="B5" s="1608"/>
      <c r="C5" s="1073" t="s">
        <v>758</v>
      </c>
      <c r="D5" s="1073" t="s">
        <v>759</v>
      </c>
      <c r="E5" s="3764"/>
      <c r="F5" s="3764"/>
      <c r="G5" s="817"/>
      <c r="H5" s="1609"/>
      <c r="I5" s="3777"/>
      <c r="J5" s="3778"/>
      <c r="K5" s="3779"/>
      <c r="L5" s="1610"/>
      <c r="M5" s="214"/>
    </row>
    <row r="6" spans="1:13" s="1088" customFormat="1" ht="18" customHeight="1">
      <c r="A6" s="214"/>
      <c r="B6" s="1608"/>
      <c r="C6" s="1641" t="s">
        <v>760</v>
      </c>
      <c r="D6" s="1508" t="s">
        <v>761</v>
      </c>
      <c r="E6" s="817"/>
      <c r="F6" s="817"/>
      <c r="G6" s="817"/>
      <c r="H6" s="1609"/>
      <c r="I6" s="1515"/>
      <c r="J6" s="839"/>
      <c r="K6" s="840"/>
      <c r="L6" s="1610"/>
      <c r="M6" s="214"/>
    </row>
    <row r="7" spans="1:13" s="1088" customFormat="1" ht="15">
      <c r="A7" s="214"/>
      <c r="B7" s="1587" t="s">
        <v>221</v>
      </c>
      <c r="C7" s="1007">
        <f>'Topic 4'!F11</f>
        <v>0.6</v>
      </c>
      <c r="D7" s="1008">
        <f>'Topic 4'!G11</f>
        <v>0.6</v>
      </c>
      <c r="E7" s="1553"/>
      <c r="F7" s="1553"/>
      <c r="G7" s="1553"/>
      <c r="H7" s="1593"/>
      <c r="I7" s="3759"/>
      <c r="J7" s="841"/>
      <c r="K7" s="842"/>
      <c r="L7" s="1610"/>
      <c r="M7" s="214"/>
    </row>
    <row r="8" spans="1:13" s="1088" customFormat="1" ht="15.75">
      <c r="A8" s="214"/>
      <c r="B8" s="1587" t="s">
        <v>1055</v>
      </c>
      <c r="C8" s="1007">
        <f>'Topic 4'!F18</f>
        <v>0.52</v>
      </c>
      <c r="D8" s="1008">
        <f>'Topic 4'!G18</f>
        <v>0.6</v>
      </c>
      <c r="E8" s="1553"/>
      <c r="F8" s="1553"/>
      <c r="G8" s="1553"/>
      <c r="H8" s="1593"/>
      <c r="I8" s="3759"/>
      <c r="J8" s="843"/>
      <c r="K8" s="842"/>
      <c r="L8" s="1610"/>
      <c r="M8" s="214"/>
    </row>
    <row r="9" spans="1:13" s="1088" customFormat="1" ht="18">
      <c r="A9" s="214"/>
      <c r="B9" s="1587" t="s">
        <v>229</v>
      </c>
      <c r="C9" s="1007">
        <f>'Topic 4'!F25</f>
        <v>0.3</v>
      </c>
      <c r="D9" s="1008">
        <f>'Topic 4'!G25</f>
        <v>0.36</v>
      </c>
      <c r="E9" s="1553"/>
      <c r="F9" s="1553"/>
      <c r="G9" s="1553"/>
      <c r="H9" s="1594"/>
      <c r="I9" s="844"/>
      <c r="J9" s="845"/>
      <c r="K9" s="846"/>
      <c r="L9" s="1610"/>
      <c r="M9" s="214"/>
    </row>
    <row r="10" spans="1:13" s="1088" customFormat="1" ht="18">
      <c r="A10" s="214"/>
      <c r="B10" s="1587" t="s">
        <v>232</v>
      </c>
      <c r="C10" s="1007">
        <f>'Topic 4'!F34</f>
        <v>0.12</v>
      </c>
      <c r="D10" s="1008">
        <f>'Topic 4'!G34</f>
        <v>0.12</v>
      </c>
      <c r="E10" s="1553"/>
      <c r="F10" s="1553"/>
      <c r="G10" s="1553"/>
      <c r="H10" s="1594"/>
      <c r="I10" s="848"/>
      <c r="J10" s="849"/>
      <c r="K10" s="850"/>
      <c r="L10" s="1610"/>
      <c r="M10" s="214"/>
    </row>
    <row r="11" spans="1:13" s="1088" customFormat="1" ht="18">
      <c r="A11" s="214"/>
      <c r="B11" s="1587" t="s">
        <v>1056</v>
      </c>
      <c r="C11" s="1007">
        <f>'Topic 4'!O25</f>
        <v>0.20833333333333331</v>
      </c>
      <c r="D11" s="1008">
        <f>'Topic 4'!P25</f>
        <v>0.25</v>
      </c>
      <c r="E11" s="1553"/>
      <c r="F11" s="1553"/>
      <c r="G11" s="1553"/>
      <c r="H11" s="1594"/>
      <c r="I11" s="844"/>
      <c r="J11" s="851"/>
      <c r="K11" s="852"/>
      <c r="L11" s="1610"/>
      <c r="M11" s="214"/>
    </row>
    <row r="12" spans="1:13" s="1088" customFormat="1" ht="18">
      <c r="A12" s="214"/>
      <c r="B12" s="1587" t="s">
        <v>239</v>
      </c>
      <c r="C12" s="1007">
        <f>'Topic 4'!O35</f>
        <v>0.5</v>
      </c>
      <c r="D12" s="1008">
        <f>'Topic 4'!P35</f>
        <v>0.4</v>
      </c>
      <c r="E12" s="1553"/>
      <c r="F12" s="1553"/>
      <c r="G12" s="1553"/>
      <c r="H12" s="1594"/>
      <c r="I12" s="844"/>
      <c r="J12" s="853"/>
      <c r="K12" s="854"/>
      <c r="L12" s="1610"/>
      <c r="M12" s="214"/>
    </row>
    <row r="13" spans="1:13" s="756" customFormat="1" ht="15">
      <c r="A13" s="1124"/>
      <c r="B13" s="1452"/>
      <c r="C13" s="1594"/>
      <c r="D13" s="1594"/>
      <c r="E13" s="1594"/>
      <c r="F13" s="1594"/>
      <c r="G13" s="1594"/>
      <c r="H13" s="1594"/>
      <c r="I13" s="860"/>
      <c r="J13" s="814"/>
      <c r="K13" s="861"/>
      <c r="L13" s="1559"/>
      <c r="M13" s="1124"/>
    </row>
    <row r="14" spans="1:13" s="756" customFormat="1" ht="15">
      <c r="A14" s="1124"/>
      <c r="B14" s="1452"/>
      <c r="C14" s="862">
        <f>AVERAGE(C7:C12)</f>
        <v>0.37472222222222218</v>
      </c>
      <c r="D14" s="862">
        <f>AVERAGE(D7:D12)</f>
        <v>0.38833333333333336</v>
      </c>
      <c r="E14" s="1560"/>
      <c r="F14" s="1560"/>
      <c r="G14" s="1560"/>
      <c r="H14" s="1594"/>
      <c r="I14" s="860"/>
      <c r="J14" s="814"/>
      <c r="K14" s="861"/>
      <c r="L14" s="332"/>
      <c r="M14" s="1124"/>
    </row>
    <row r="15" spans="1:13" s="756" customFormat="1" ht="9.75" customHeight="1">
      <c r="A15" s="1124"/>
      <c r="B15" s="1452"/>
      <c r="H15" s="1594"/>
      <c r="I15" s="860"/>
      <c r="J15" s="814"/>
      <c r="K15" s="861"/>
      <c r="L15" s="332"/>
      <c r="M15" s="1124"/>
    </row>
    <row r="16" spans="1:13" s="756" customFormat="1" ht="15">
      <c r="A16" s="1124"/>
      <c r="B16" s="1452"/>
      <c r="H16" s="1492"/>
      <c r="I16" s="860"/>
      <c r="J16" s="814"/>
      <c r="K16" s="861"/>
      <c r="L16" s="332"/>
      <c r="M16" s="1124"/>
    </row>
    <row r="17" spans="1:13" s="756" customFormat="1" ht="20.25">
      <c r="A17" s="1124"/>
      <c r="B17" s="1452"/>
      <c r="C17" s="331"/>
      <c r="D17" s="331"/>
      <c r="E17" s="331"/>
      <c r="F17" s="331"/>
      <c r="G17" s="331"/>
      <c r="H17" s="331"/>
      <c r="I17" s="863"/>
      <c r="J17" s="864"/>
      <c r="K17" s="861"/>
      <c r="L17" s="332"/>
      <c r="M17" s="1124"/>
    </row>
    <row r="18" spans="1:13" s="756" customFormat="1" ht="20.25">
      <c r="A18" s="1124"/>
      <c r="B18" s="1452"/>
      <c r="C18" s="331"/>
      <c r="D18" s="331"/>
      <c r="E18" s="331"/>
      <c r="F18" s="331"/>
      <c r="G18" s="331"/>
      <c r="H18" s="331"/>
      <c r="I18" s="863"/>
      <c r="J18" s="864"/>
      <c r="K18" s="861"/>
      <c r="L18" s="332"/>
      <c r="M18" s="1124"/>
    </row>
    <row r="19" spans="1:13" s="756" customFormat="1" ht="19.5" customHeight="1">
      <c r="A19" s="1124"/>
      <c r="B19" s="1452"/>
      <c r="C19" s="331"/>
      <c r="D19" s="331"/>
      <c r="E19" s="331"/>
      <c r="F19" s="331"/>
      <c r="G19" s="331"/>
      <c r="H19" s="331"/>
      <c r="I19" s="860"/>
      <c r="J19" s="814"/>
      <c r="K19" s="861"/>
      <c r="L19" s="332"/>
      <c r="M19" s="1124"/>
    </row>
    <row r="20" spans="1:13" s="756" customFormat="1">
      <c r="A20" s="1124"/>
      <c r="B20" s="1452"/>
      <c r="C20" s="331"/>
      <c r="D20" s="331"/>
      <c r="E20" s="331"/>
      <c r="F20" s="331"/>
      <c r="G20" s="331"/>
      <c r="H20" s="331"/>
      <c r="I20" s="865"/>
      <c r="J20" s="866"/>
      <c r="K20" s="867"/>
      <c r="L20" s="332"/>
      <c r="M20" s="1124"/>
    </row>
    <row r="21" spans="1:13" s="756" customFormat="1">
      <c r="A21" s="1124"/>
      <c r="B21" s="1452"/>
      <c r="C21" s="331"/>
      <c r="D21" s="331"/>
      <c r="E21" s="331"/>
      <c r="F21" s="331"/>
      <c r="G21" s="331"/>
      <c r="H21" s="331"/>
      <c r="I21" s="331"/>
      <c r="J21" s="331"/>
      <c r="K21" s="331"/>
      <c r="L21" s="332"/>
      <c r="M21" s="1124"/>
    </row>
    <row r="22" spans="1:13" s="756" customFormat="1" ht="15" customHeight="1">
      <c r="A22" s="1124"/>
      <c r="B22" s="1452"/>
      <c r="C22" s="331"/>
      <c r="D22" s="331"/>
      <c r="E22" s="331"/>
      <c r="F22" s="331"/>
      <c r="G22" s="331"/>
      <c r="H22" s="331"/>
      <c r="I22" s="331"/>
      <c r="J22" s="331"/>
      <c r="K22" s="331"/>
      <c r="L22" s="332"/>
      <c r="M22" s="1124"/>
    </row>
    <row r="23" spans="1:13" s="756" customFormat="1" ht="15" customHeight="1">
      <c r="A23" s="1124"/>
      <c r="B23" s="1452"/>
      <c r="C23" s="331"/>
      <c r="D23" s="331"/>
      <c r="E23" s="331"/>
      <c r="F23" s="331"/>
      <c r="G23" s="331"/>
      <c r="H23" s="331"/>
      <c r="I23" s="331"/>
      <c r="J23" s="331"/>
      <c r="K23" s="331"/>
      <c r="L23" s="332"/>
      <c r="M23" s="1124"/>
    </row>
    <row r="24" spans="1:13" s="756" customFormat="1">
      <c r="A24" s="1124"/>
      <c r="B24" s="1612"/>
      <c r="C24" s="331"/>
      <c r="D24" s="331"/>
      <c r="E24" s="331"/>
      <c r="F24" s="331"/>
      <c r="G24" s="331"/>
      <c r="H24" s="331"/>
      <c r="I24" s="331"/>
      <c r="J24" s="331"/>
      <c r="K24" s="331"/>
      <c r="L24" s="332"/>
      <c r="M24" s="1124"/>
    </row>
    <row r="25" spans="1:13" s="756" customFormat="1" ht="15" customHeight="1">
      <c r="A25" s="1124"/>
      <c r="B25" s="1612"/>
      <c r="C25" s="331"/>
      <c r="D25" s="331"/>
      <c r="E25" s="331"/>
      <c r="F25" s="331"/>
      <c r="G25" s="331"/>
      <c r="H25" s="331"/>
      <c r="I25" s="331"/>
      <c r="J25" s="331"/>
      <c r="K25" s="331"/>
      <c r="L25" s="332"/>
      <c r="M25" s="1124"/>
    </row>
    <row r="26" spans="1:13" s="756" customFormat="1" ht="19.5" customHeight="1">
      <c r="A26" s="1124"/>
      <c r="B26" s="1612"/>
      <c r="C26" s="331"/>
      <c r="D26" s="331"/>
      <c r="E26" s="331"/>
      <c r="F26" s="331"/>
      <c r="G26" s="331"/>
      <c r="H26" s="331"/>
      <c r="I26" s="331"/>
      <c r="J26" s="331"/>
      <c r="K26" s="331"/>
      <c r="L26" s="332"/>
      <c r="M26" s="1124"/>
    </row>
    <row r="27" spans="1:13" s="756" customFormat="1">
      <c r="A27" s="1124"/>
      <c r="B27" s="1612"/>
      <c r="C27" s="331"/>
      <c r="D27" s="331"/>
      <c r="E27" s="331"/>
      <c r="F27" s="331"/>
      <c r="G27" s="331"/>
      <c r="H27" s="331"/>
      <c r="I27" s="331"/>
      <c r="J27" s="331"/>
      <c r="K27" s="331"/>
      <c r="L27" s="332"/>
      <c r="M27" s="1124"/>
    </row>
    <row r="28" spans="1:13" s="756" customFormat="1">
      <c r="A28" s="1124"/>
      <c r="B28" s="1612"/>
      <c r="C28" s="331"/>
      <c r="D28" s="331"/>
      <c r="E28" s="331"/>
      <c r="F28" s="331"/>
      <c r="G28" s="331"/>
      <c r="H28" s="331"/>
      <c r="I28" s="331"/>
      <c r="J28" s="331"/>
      <c r="K28" s="331"/>
      <c r="L28" s="332"/>
      <c r="M28" s="1124"/>
    </row>
    <row r="29" spans="1:13" s="756" customFormat="1">
      <c r="A29" s="1124"/>
      <c r="B29" s="1612"/>
      <c r="C29" s="331"/>
      <c r="D29" s="331"/>
      <c r="E29" s="331"/>
      <c r="F29" s="331"/>
      <c r="G29" s="331"/>
      <c r="H29" s="331"/>
      <c r="I29" s="331"/>
      <c r="J29" s="331"/>
      <c r="K29" s="331"/>
      <c r="L29" s="332"/>
      <c r="M29" s="1124"/>
    </row>
    <row r="30" spans="1:13" s="756" customFormat="1">
      <c r="A30" s="1124"/>
      <c r="B30" s="1612"/>
      <c r="C30" s="331"/>
      <c r="D30" s="331"/>
      <c r="E30" s="331"/>
      <c r="F30" s="331"/>
      <c r="G30" s="331"/>
      <c r="H30" s="331"/>
      <c r="I30" s="331"/>
      <c r="J30" s="331"/>
      <c r="K30" s="331"/>
      <c r="L30" s="332"/>
      <c r="M30" s="1124"/>
    </row>
    <row r="31" spans="1:13" s="756" customFormat="1">
      <c r="A31" s="1124"/>
      <c r="B31" s="1612"/>
      <c r="C31" s="331"/>
      <c r="D31" s="331"/>
      <c r="E31" s="331"/>
      <c r="F31" s="331"/>
      <c r="G31" s="331"/>
      <c r="H31" s="331"/>
      <c r="I31" s="331"/>
      <c r="J31" s="331"/>
      <c r="K31" s="331"/>
      <c r="L31" s="332"/>
      <c r="M31" s="1124"/>
    </row>
    <row r="32" spans="1:13" s="756" customFormat="1">
      <c r="A32" s="1124"/>
      <c r="B32" s="1612"/>
      <c r="C32" s="331"/>
      <c r="D32" s="331"/>
      <c r="E32" s="331"/>
      <c r="F32" s="331"/>
      <c r="G32" s="331"/>
      <c r="H32" s="331"/>
      <c r="I32" s="331"/>
      <c r="J32" s="331"/>
      <c r="K32" s="331"/>
      <c r="L32" s="332"/>
      <c r="M32" s="1124"/>
    </row>
    <row r="33" spans="1:13" s="756" customFormat="1">
      <c r="A33" s="1124"/>
      <c r="B33" s="1612"/>
      <c r="C33" s="331"/>
      <c r="D33" s="331"/>
      <c r="E33" s="331"/>
      <c r="F33" s="331"/>
      <c r="G33" s="331"/>
      <c r="H33" s="331"/>
      <c r="I33" s="331"/>
      <c r="J33" s="331"/>
      <c r="K33" s="331"/>
      <c r="L33" s="332"/>
      <c r="M33" s="1124"/>
    </row>
    <row r="34" spans="1:13" s="756" customFormat="1">
      <c r="A34" s="1124"/>
      <c r="B34" s="1612"/>
      <c r="C34" s="331"/>
      <c r="D34" s="331"/>
      <c r="E34" s="331"/>
      <c r="F34" s="331"/>
      <c r="G34" s="331"/>
      <c r="H34" s="331"/>
      <c r="I34" s="331"/>
      <c r="J34" s="331"/>
      <c r="K34" s="331"/>
      <c r="L34" s="332"/>
      <c r="M34" s="1124"/>
    </row>
    <row r="35" spans="1:13" s="756" customFormat="1">
      <c r="A35" s="1124"/>
      <c r="B35" s="1612"/>
      <c r="C35" s="331"/>
      <c r="D35" s="331"/>
      <c r="E35" s="331"/>
      <c r="F35" s="331"/>
      <c r="G35" s="331"/>
      <c r="H35" s="331"/>
      <c r="I35" s="331"/>
      <c r="J35" s="331"/>
      <c r="K35" s="331"/>
      <c r="L35" s="332"/>
      <c r="M35" s="1124"/>
    </row>
    <row r="36" spans="1:13" s="756" customFormat="1">
      <c r="A36" s="1124"/>
      <c r="B36" s="1612"/>
      <c r="C36" s="331"/>
      <c r="D36" s="331"/>
      <c r="E36" s="331"/>
      <c r="F36" s="331"/>
      <c r="G36" s="331"/>
      <c r="H36" s="331"/>
      <c r="I36" s="331"/>
      <c r="J36" s="331"/>
      <c r="K36" s="331"/>
      <c r="L36" s="332"/>
      <c r="M36" s="1124"/>
    </row>
    <row r="37" spans="1:13" s="756" customFormat="1">
      <c r="A37" s="1124"/>
      <c r="B37" s="1612"/>
      <c r="C37" s="331"/>
      <c r="D37" s="331"/>
      <c r="E37" s="331"/>
      <c r="F37" s="331"/>
      <c r="G37" s="331"/>
      <c r="H37" s="331"/>
      <c r="I37" s="331"/>
      <c r="J37" s="331"/>
      <c r="K37" s="331"/>
      <c r="L37" s="332"/>
      <c r="M37" s="1124"/>
    </row>
    <row r="38" spans="1:13" s="756" customFormat="1">
      <c r="A38" s="1124"/>
      <c r="B38" s="1612"/>
      <c r="C38" s="331"/>
      <c r="D38" s="331"/>
      <c r="E38" s="331"/>
      <c r="F38" s="331"/>
      <c r="G38" s="331"/>
      <c r="H38" s="331"/>
      <c r="I38" s="331"/>
      <c r="J38" s="331"/>
      <c r="K38" s="331"/>
      <c r="L38" s="332"/>
      <c r="M38" s="1124"/>
    </row>
    <row r="39" spans="1:13" s="756" customFormat="1">
      <c r="A39" s="1124"/>
      <c r="B39" s="1612"/>
      <c r="C39" s="331"/>
      <c r="D39" s="331"/>
      <c r="E39" s="331"/>
      <c r="F39" s="331"/>
      <c r="G39" s="331"/>
      <c r="H39" s="331"/>
      <c r="I39" s="331"/>
      <c r="J39" s="331"/>
      <c r="K39" s="331"/>
      <c r="L39" s="332"/>
      <c r="M39" s="1124"/>
    </row>
    <row r="40" spans="1:13" s="756" customFormat="1">
      <c r="A40" s="1124"/>
      <c r="B40" s="1452"/>
      <c r="C40" s="331"/>
      <c r="D40" s="331"/>
      <c r="E40" s="331"/>
      <c r="F40" s="331"/>
      <c r="G40" s="331"/>
      <c r="H40" s="331"/>
      <c r="I40" s="331"/>
      <c r="J40" s="331"/>
      <c r="K40" s="331"/>
      <c r="L40" s="332"/>
      <c r="M40" s="1124"/>
    </row>
    <row r="41" spans="1:13" s="756" customFormat="1">
      <c r="A41" s="1124"/>
      <c r="B41" s="1452"/>
      <c r="C41" s="331"/>
      <c r="D41" s="331"/>
      <c r="E41" s="331"/>
      <c r="F41" s="331"/>
      <c r="G41" s="331"/>
      <c r="H41" s="331"/>
      <c r="I41" s="331"/>
      <c r="J41" s="331"/>
      <c r="K41" s="331"/>
      <c r="L41" s="332"/>
      <c r="M41" s="1124"/>
    </row>
    <row r="42" spans="1:13" s="756" customFormat="1">
      <c r="A42" s="1124"/>
      <c r="B42" s="1452"/>
      <c r="C42" s="331"/>
      <c r="D42" s="331"/>
      <c r="E42" s="331"/>
      <c r="F42" s="331"/>
      <c r="G42" s="331"/>
      <c r="H42" s="331"/>
      <c r="I42" s="331"/>
      <c r="J42" s="331"/>
      <c r="K42" s="331"/>
      <c r="L42" s="332"/>
      <c r="M42" s="1124"/>
    </row>
    <row r="43" spans="1:13" s="756" customFormat="1">
      <c r="A43" s="1124"/>
      <c r="B43" s="1452"/>
      <c r="C43" s="331"/>
      <c r="D43" s="331"/>
      <c r="E43" s="331"/>
      <c r="F43" s="331"/>
      <c r="G43" s="331"/>
      <c r="H43" s="331"/>
      <c r="I43" s="331"/>
      <c r="J43" s="331"/>
      <c r="K43" s="331"/>
      <c r="L43" s="332"/>
      <c r="M43" s="1124"/>
    </row>
    <row r="44" spans="1:13" s="756" customFormat="1">
      <c r="A44" s="1124"/>
      <c r="B44" s="1452"/>
      <c r="C44" s="331"/>
      <c r="D44" s="331"/>
      <c r="L44" s="332"/>
      <c r="M44" s="1124"/>
    </row>
    <row r="45" spans="1:13" s="756" customFormat="1">
      <c r="A45" s="1124"/>
      <c r="B45" s="1452"/>
      <c r="C45" s="331"/>
      <c r="D45" s="331"/>
      <c r="E45" s="331"/>
      <c r="F45" s="331"/>
      <c r="G45" s="331"/>
      <c r="H45" s="331"/>
      <c r="I45" s="331"/>
      <c r="J45" s="331"/>
      <c r="K45" s="331"/>
      <c r="L45" s="332"/>
      <c r="M45" s="1124"/>
    </row>
    <row r="46" spans="1:13" s="756" customFormat="1">
      <c r="A46" s="1124"/>
      <c r="B46" s="1452"/>
      <c r="C46" s="331"/>
      <c r="D46" s="331"/>
      <c r="E46" s="331"/>
      <c r="F46" s="331"/>
      <c r="G46" s="331"/>
      <c r="H46" s="331"/>
      <c r="I46" s="331"/>
      <c r="J46" s="331"/>
      <c r="K46" s="331"/>
      <c r="L46" s="332"/>
      <c r="M46" s="1124"/>
    </row>
    <row r="47" spans="1:13" s="756" customFormat="1">
      <c r="A47" s="1124"/>
      <c r="B47" s="1452"/>
      <c r="C47" s="331"/>
      <c r="D47" s="331"/>
      <c r="E47" s="331"/>
      <c r="F47" s="331"/>
      <c r="G47" s="331"/>
      <c r="H47" s="331"/>
      <c r="I47" s="331"/>
      <c r="J47" s="331"/>
      <c r="K47" s="331"/>
      <c r="L47" s="332"/>
      <c r="M47" s="1124"/>
    </row>
    <row r="48" spans="1:13" s="756" customFormat="1">
      <c r="A48" s="1124"/>
      <c r="B48" s="1452"/>
      <c r="C48" s="331"/>
      <c r="D48" s="331"/>
      <c r="E48" s="331"/>
      <c r="F48" s="331"/>
      <c r="G48" s="331"/>
      <c r="H48" s="331"/>
      <c r="I48" s="331"/>
      <c r="J48" s="331"/>
      <c r="K48" s="331"/>
      <c r="L48" s="332"/>
      <c r="M48" s="1124"/>
    </row>
    <row r="49" spans="1:13" s="756" customFormat="1">
      <c r="A49" s="1124"/>
      <c r="B49" s="1452"/>
      <c r="C49" s="331"/>
      <c r="D49" s="331"/>
      <c r="E49" s="331"/>
      <c r="F49" s="331"/>
      <c r="G49" s="331"/>
      <c r="H49" s="331"/>
      <c r="I49" s="331"/>
      <c r="J49" s="331"/>
      <c r="K49" s="331"/>
      <c r="L49" s="332"/>
      <c r="M49" s="1124"/>
    </row>
    <row r="50" spans="1:13" s="756" customFormat="1">
      <c r="A50" s="1124"/>
      <c r="B50" s="1452"/>
      <c r="C50" s="331"/>
      <c r="D50" s="331"/>
      <c r="E50" s="331"/>
      <c r="F50" s="331"/>
      <c r="G50" s="331"/>
      <c r="H50" s="331"/>
      <c r="I50" s="331"/>
      <c r="J50" s="331"/>
      <c r="K50" s="331"/>
      <c r="L50" s="332"/>
      <c r="M50" s="1124"/>
    </row>
    <row r="51" spans="1:13" s="756" customFormat="1">
      <c r="A51" s="1124"/>
      <c r="B51" s="1452"/>
      <c r="C51" s="331"/>
      <c r="D51" s="331"/>
      <c r="E51" s="331"/>
      <c r="F51" s="331"/>
      <c r="G51" s="331"/>
      <c r="H51" s="331"/>
      <c r="I51" s="331"/>
      <c r="J51" s="331"/>
      <c r="K51" s="331"/>
      <c r="L51" s="332"/>
      <c r="M51" s="1124"/>
    </row>
    <row r="52" spans="1:13" s="756" customFormat="1" ht="16.5" thickBot="1">
      <c r="A52" s="1124"/>
      <c r="B52" s="1452"/>
      <c r="C52" s="331"/>
      <c r="D52" s="331"/>
      <c r="E52" s="331"/>
      <c r="F52" s="331"/>
      <c r="G52" s="331"/>
      <c r="H52" s="1492"/>
      <c r="I52" s="877" t="s">
        <v>766</v>
      </c>
      <c r="J52" s="878">
        <f>AVERAGE(C14:F14)</f>
        <v>0.3815277777777778</v>
      </c>
      <c r="K52" s="331"/>
      <c r="L52" s="332"/>
      <c r="M52" s="1124"/>
    </row>
    <row r="53" spans="1:13" s="756" customFormat="1" ht="10.5" customHeight="1" thickBot="1">
      <c r="A53" s="1124"/>
      <c r="B53" s="1613"/>
      <c r="C53" s="336"/>
      <c r="D53" s="336"/>
      <c r="E53" s="336"/>
      <c r="F53" s="336"/>
      <c r="G53" s="336"/>
      <c r="H53" s="336"/>
      <c r="I53" s="336"/>
      <c r="J53" s="336"/>
      <c r="K53" s="336"/>
      <c r="L53" s="337"/>
      <c r="M53" s="1124"/>
    </row>
    <row r="54" spans="1:13" ht="30.75" customHeight="1">
      <c r="A54" s="214"/>
      <c r="B54" s="1124"/>
      <c r="C54" s="1124"/>
      <c r="D54" s="1124"/>
      <c r="E54" s="1124"/>
      <c r="F54" s="1124"/>
      <c r="G54" s="1124"/>
      <c r="H54" s="1124"/>
      <c r="I54" s="1124"/>
      <c r="J54" s="1124"/>
      <c r="K54" s="1264"/>
      <c r="L54" s="803" t="s">
        <v>1173</v>
      </c>
      <c r="M54" s="214"/>
    </row>
    <row r="55" spans="1:13">
      <c r="A55" s="214"/>
    </row>
  </sheetData>
  <sheetProtection password="E6EF" sheet="1" objects="1" scenarios="1" selectLockedCells="1" selectUnlockedCells="1"/>
  <mergeCells count="6">
    <mergeCell ref="I7:I8"/>
    <mergeCell ref="B2:L2"/>
    <mergeCell ref="C4:D4"/>
    <mergeCell ref="E4:E5"/>
    <mergeCell ref="F4:F5"/>
    <mergeCell ref="I4:K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R33"/>
  <sheetViews>
    <sheetView view="pageBreakPreview" zoomScale="55" zoomScaleNormal="25" zoomScaleSheetLayoutView="55" workbookViewId="0">
      <selection activeCell="B3" sqref="B3"/>
    </sheetView>
  </sheetViews>
  <sheetFormatPr defaultRowHeight="14.25"/>
  <cols>
    <col min="1" max="1" width="2.7109375" style="277" customWidth="1"/>
    <col min="2" max="2" width="7" style="277" customWidth="1"/>
    <col min="3" max="42" width="9.140625" style="277"/>
    <col min="43" max="43" width="4" style="277" customWidth="1"/>
    <col min="44" max="44" width="3.42578125" style="277" customWidth="1"/>
    <col min="45" max="16384" width="9.140625" style="277"/>
  </cols>
  <sheetData>
    <row r="1" spans="1:44" ht="15.75" thickBot="1">
      <c r="A1" s="197"/>
      <c r="B1" s="985"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8"/>
      <c r="AL1" s="198"/>
      <c r="AM1" s="198"/>
      <c r="AN1" s="198"/>
      <c r="AO1" s="198" t="str">
        <f>Page3!F4</f>
        <v>WSDP 2012</v>
      </c>
      <c r="AP1" s="198"/>
      <c r="AQ1" s="197"/>
      <c r="AR1" s="197"/>
    </row>
    <row r="2" spans="1:44" ht="15.75" thickBot="1">
      <c r="A2" s="197"/>
      <c r="B2" s="3782" t="s">
        <v>1057</v>
      </c>
      <c r="C2" s="3783"/>
      <c r="D2" s="3783"/>
      <c r="E2" s="3783"/>
      <c r="F2" s="3783"/>
      <c r="G2" s="3783"/>
      <c r="H2" s="3783"/>
      <c r="I2" s="3783"/>
      <c r="J2" s="3783"/>
      <c r="K2" s="3783"/>
      <c r="L2" s="3783"/>
      <c r="M2" s="3783"/>
      <c r="N2" s="3783"/>
      <c r="O2" s="3783"/>
      <c r="P2" s="3783"/>
      <c r="Q2" s="3783"/>
      <c r="R2" s="3783"/>
      <c r="S2" s="3783"/>
      <c r="T2" s="3783"/>
      <c r="U2" s="3783"/>
      <c r="V2" s="3783"/>
      <c r="W2" s="3783"/>
      <c r="X2" s="3783"/>
      <c r="Y2" s="3783"/>
      <c r="Z2" s="3783"/>
      <c r="AA2" s="3783"/>
      <c r="AB2" s="3783"/>
      <c r="AC2" s="3783"/>
      <c r="AD2" s="3783"/>
      <c r="AE2" s="3783"/>
      <c r="AF2" s="3783"/>
      <c r="AG2" s="3783"/>
      <c r="AH2" s="3783"/>
      <c r="AI2" s="3783"/>
      <c r="AJ2" s="3783"/>
      <c r="AK2" s="3783"/>
      <c r="AL2" s="3783"/>
      <c r="AM2" s="3783"/>
      <c r="AN2" s="3783"/>
      <c r="AO2" s="3783"/>
      <c r="AP2" s="3783"/>
      <c r="AQ2" s="3784"/>
      <c r="AR2" s="197"/>
    </row>
    <row r="3" spans="1:44" ht="15.75">
      <c r="A3" s="197"/>
      <c r="B3" s="1590"/>
      <c r="C3" s="1591"/>
      <c r="D3" s="1591"/>
      <c r="E3" s="1591"/>
      <c r="F3" s="1591"/>
      <c r="G3" s="1591"/>
      <c r="H3" s="1591"/>
      <c r="I3" s="1591"/>
      <c r="J3" s="1591"/>
      <c r="K3" s="1591"/>
      <c r="L3" s="1591"/>
      <c r="M3" s="1591"/>
      <c r="N3" s="1591"/>
      <c r="O3" s="1591"/>
      <c r="P3" s="1591"/>
      <c r="Q3" s="1591"/>
      <c r="R3" s="1591"/>
      <c r="S3" s="1703"/>
      <c r="T3" s="1591"/>
      <c r="U3" s="1591"/>
      <c r="V3" s="1591"/>
      <c r="W3" s="1591"/>
      <c r="X3" s="1591"/>
      <c r="Y3" s="1591"/>
      <c r="Z3" s="1591"/>
      <c r="AA3" s="1591"/>
      <c r="AB3" s="1591"/>
      <c r="AC3" s="1591"/>
      <c r="AD3" s="1591"/>
      <c r="AE3" s="1591"/>
      <c r="AF3" s="1591"/>
      <c r="AG3" s="1591"/>
      <c r="AH3" s="1591"/>
      <c r="AI3" s="1591"/>
      <c r="AJ3" s="1591"/>
      <c r="AK3" s="1591"/>
      <c r="AL3" s="1591"/>
      <c r="AM3" s="1591"/>
      <c r="AN3" s="1591"/>
      <c r="AO3" s="1591"/>
      <c r="AP3" s="1591"/>
      <c r="AQ3" s="1592"/>
      <c r="AR3" s="197"/>
    </row>
    <row r="4" spans="1:44" ht="37.5" customHeight="1">
      <c r="A4" s="197"/>
      <c r="B4" s="998" t="s">
        <v>1059</v>
      </c>
      <c r="C4" s="1700"/>
      <c r="D4" s="1591"/>
      <c r="E4" s="1591"/>
      <c r="F4" s="1591"/>
      <c r="G4" s="1591"/>
      <c r="H4" s="1591"/>
      <c r="I4" s="1591"/>
      <c r="J4" s="1591"/>
      <c r="K4" s="1591"/>
      <c r="L4" s="1591"/>
      <c r="M4" s="1591"/>
      <c r="N4" s="1591"/>
      <c r="O4" s="1591"/>
      <c r="P4" s="1591"/>
      <c r="Q4" s="1591"/>
      <c r="R4" s="1591"/>
      <c r="S4" s="1703"/>
      <c r="T4" s="1591"/>
      <c r="U4" s="1591"/>
      <c r="V4" s="1591"/>
      <c r="W4" s="1591"/>
      <c r="X4" s="1591"/>
      <c r="Y4" s="1591"/>
      <c r="Z4" s="1591"/>
      <c r="AA4" s="1591"/>
      <c r="AB4" s="1591"/>
      <c r="AC4" s="1591"/>
      <c r="AD4" s="1591"/>
      <c r="AE4" s="1591"/>
      <c r="AF4" s="1591"/>
      <c r="AG4" s="1591"/>
      <c r="AH4" s="1591"/>
      <c r="AI4" s="1591"/>
      <c r="AJ4" s="1591"/>
      <c r="AK4" s="1591"/>
      <c r="AL4" s="1591"/>
      <c r="AM4" s="1591"/>
      <c r="AN4" s="1591"/>
      <c r="AO4" s="1591"/>
      <c r="AP4" s="1591"/>
      <c r="AQ4" s="1592"/>
      <c r="AR4" s="197"/>
    </row>
    <row r="5" spans="1:44" ht="18" customHeight="1">
      <c r="A5" s="197"/>
      <c r="B5" s="276"/>
      <c r="C5" s="1700"/>
      <c r="D5" s="1591"/>
      <c r="E5" s="1591"/>
      <c r="F5" s="1591"/>
      <c r="G5" s="1591"/>
      <c r="H5" s="1591"/>
      <c r="I5" s="1591"/>
      <c r="J5" s="1591"/>
      <c r="K5" s="1591"/>
      <c r="L5" s="1591"/>
      <c r="M5" s="1591"/>
      <c r="N5" s="1591"/>
      <c r="O5" s="1591"/>
      <c r="P5" s="1591"/>
      <c r="Q5" s="1591"/>
      <c r="R5" s="1591"/>
      <c r="S5" s="1703"/>
      <c r="T5" s="1591"/>
      <c r="U5" s="1591"/>
      <c r="V5" s="1591"/>
      <c r="W5" s="1591"/>
      <c r="X5" s="1591"/>
      <c r="Y5" s="1591"/>
      <c r="Z5" s="1591"/>
      <c r="AA5" s="1591"/>
      <c r="AB5" s="1591"/>
      <c r="AC5" s="1591"/>
      <c r="AD5" s="1591"/>
      <c r="AE5" s="1591"/>
      <c r="AF5" s="1591"/>
      <c r="AG5" s="1591"/>
      <c r="AH5" s="1591"/>
      <c r="AI5" s="1591"/>
      <c r="AJ5" s="1591"/>
      <c r="AK5" s="1591"/>
      <c r="AL5" s="1591"/>
      <c r="AM5" s="1591"/>
      <c r="AN5" s="1591"/>
      <c r="AO5" s="1591"/>
      <c r="AP5" s="1591"/>
      <c r="AQ5" s="1592"/>
      <c r="AR5" s="197"/>
    </row>
    <row r="6" spans="1:44" ht="20.25">
      <c r="A6" s="197"/>
      <c r="B6" s="819" t="s">
        <v>828</v>
      </c>
      <c r="C6" s="1700"/>
      <c r="D6" s="1591"/>
      <c r="E6" s="1591"/>
      <c r="F6" s="1591"/>
      <c r="G6" s="1591"/>
      <c r="H6" s="1591"/>
      <c r="I6" s="1591"/>
      <c r="J6" s="1591"/>
      <c r="K6" s="1591"/>
      <c r="L6" s="1591"/>
      <c r="M6" s="1591"/>
      <c r="N6" s="1591"/>
      <c r="O6" s="1591"/>
      <c r="P6" s="1591"/>
      <c r="Q6" s="1591"/>
      <c r="R6" s="1591"/>
      <c r="S6" s="1703"/>
      <c r="T6" s="1591"/>
      <c r="U6" s="1591"/>
      <c r="V6" s="1591"/>
      <c r="W6" s="1591"/>
      <c r="X6" s="1591"/>
      <c r="Y6" s="1591"/>
      <c r="Z6" s="1591"/>
      <c r="AA6" s="1591"/>
      <c r="AB6" s="1591"/>
      <c r="AC6" s="1591"/>
      <c r="AD6" s="1591"/>
      <c r="AE6" s="1591"/>
      <c r="AF6" s="1591"/>
      <c r="AG6" s="1591"/>
      <c r="AH6" s="1591"/>
      <c r="AI6" s="1591"/>
      <c r="AJ6" s="1591"/>
      <c r="AK6" s="1591"/>
      <c r="AL6" s="1591"/>
      <c r="AM6" s="1591"/>
      <c r="AN6" s="1591"/>
      <c r="AO6" s="1591"/>
      <c r="AP6" s="1591"/>
      <c r="AQ6" s="1592"/>
      <c r="AR6" s="197"/>
    </row>
    <row r="7" spans="1:44" ht="15">
      <c r="A7" s="197"/>
      <c r="B7" s="276"/>
      <c r="C7" s="1553"/>
      <c r="D7" s="1593"/>
      <c r="E7" s="1593"/>
      <c r="F7" s="1593"/>
      <c r="G7" s="1593"/>
      <c r="H7" s="1593"/>
      <c r="I7" s="1593"/>
      <c r="J7" s="1593"/>
      <c r="K7" s="1593"/>
      <c r="L7" s="1593"/>
      <c r="M7" s="1593"/>
      <c r="N7" s="1593"/>
      <c r="O7" s="1593"/>
      <c r="P7" s="1593"/>
      <c r="Q7" s="1593"/>
      <c r="R7" s="1593"/>
      <c r="S7" s="1593"/>
      <c r="T7" s="1593"/>
      <c r="U7" s="1593"/>
      <c r="V7" s="1593"/>
      <c r="W7" s="1593"/>
      <c r="X7" s="1593"/>
      <c r="Y7" s="1593"/>
      <c r="Z7" s="1593"/>
      <c r="AA7" s="1593"/>
      <c r="AB7" s="1593"/>
      <c r="AC7" s="1593"/>
      <c r="AD7" s="1593"/>
      <c r="AE7" s="1593"/>
      <c r="AF7" s="1593"/>
      <c r="AG7" s="1593"/>
      <c r="AH7" s="1593"/>
      <c r="AI7" s="1593"/>
      <c r="AJ7" s="1593"/>
      <c r="AK7" s="1593"/>
      <c r="AL7" s="1593"/>
      <c r="AM7" s="1593"/>
      <c r="AN7" s="1593"/>
      <c r="AO7" s="1593"/>
      <c r="AP7" s="1593"/>
      <c r="AQ7" s="1592"/>
      <c r="AR7" s="197"/>
    </row>
    <row r="8" spans="1:44" ht="15.75">
      <c r="A8" s="197"/>
      <c r="B8" s="1702" t="s">
        <v>1058</v>
      </c>
      <c r="C8" s="155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c r="AM8" s="1593"/>
      <c r="AN8" s="1593"/>
      <c r="AO8" s="1593"/>
      <c r="AP8" s="1593"/>
      <c r="AQ8" s="1592"/>
      <c r="AR8" s="197"/>
    </row>
    <row r="9" spans="1:44" ht="69.95" customHeight="1">
      <c r="A9" s="818"/>
      <c r="B9" s="287"/>
      <c r="C9" s="1001" t="s">
        <v>1109</v>
      </c>
      <c r="D9" s="3771" t="s">
        <v>1388</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2"/>
      <c r="AR9" s="197"/>
    </row>
    <row r="10" spans="1:44" ht="69.95" customHeight="1">
      <c r="A10" s="818"/>
      <c r="B10" s="287"/>
      <c r="C10" s="1001" t="s">
        <v>1110</v>
      </c>
      <c r="D10" s="3771" t="s">
        <v>1392</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2"/>
      <c r="AR10" s="197"/>
    </row>
    <row r="11" spans="1:44" ht="69.95" customHeight="1">
      <c r="A11" s="818"/>
      <c r="B11" s="276"/>
      <c r="C11" s="1001" t="s">
        <v>1111</v>
      </c>
      <c r="D11" s="3771" t="s">
        <v>1391</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2"/>
      <c r="AR11" s="197"/>
    </row>
    <row r="12" spans="1:44" ht="15.75">
      <c r="A12" s="197"/>
      <c r="B12" s="1702" t="s">
        <v>1055</v>
      </c>
      <c r="C12" s="1553"/>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701"/>
      <c r="AN12" s="1701"/>
      <c r="AO12" s="1701"/>
      <c r="AP12" s="1701"/>
      <c r="AQ12" s="1592"/>
      <c r="AR12" s="197"/>
    </row>
    <row r="13" spans="1:44" ht="69.95" customHeight="1">
      <c r="A13" s="818"/>
      <c r="B13" s="287"/>
      <c r="C13" s="1001" t="s">
        <v>1109</v>
      </c>
      <c r="D13" s="3771" t="s">
        <v>1393</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1"/>
      <c r="AN13" s="3771"/>
      <c r="AO13" s="3771"/>
      <c r="AP13" s="3771"/>
      <c r="AQ13" s="3772"/>
      <c r="AR13" s="197"/>
    </row>
    <row r="14" spans="1:44" ht="69.95" customHeight="1">
      <c r="A14" s="818"/>
      <c r="B14" s="287"/>
      <c r="C14" s="1001" t="s">
        <v>1110</v>
      </c>
      <c r="D14" s="3771" t="s">
        <v>1394</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2"/>
      <c r="AR14" s="197"/>
    </row>
    <row r="15" spans="1:44" ht="69.95" customHeight="1">
      <c r="A15" s="818"/>
      <c r="B15" s="276"/>
      <c r="C15" s="1001" t="s">
        <v>1111</v>
      </c>
      <c r="D15" s="3771" t="s">
        <v>1395</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2"/>
      <c r="AR15" s="197"/>
    </row>
    <row r="16" spans="1:44" ht="15.75">
      <c r="A16" s="197"/>
      <c r="B16" s="1702" t="s">
        <v>229</v>
      </c>
      <c r="C16" s="1553"/>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592"/>
      <c r="AR16" s="197"/>
    </row>
    <row r="17" spans="1:44" ht="69.95" customHeight="1">
      <c r="A17" s="818"/>
      <c r="B17" s="287"/>
      <c r="C17" s="1001" t="s">
        <v>1109</v>
      </c>
      <c r="D17" s="3771" t="s">
        <v>1389</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1"/>
      <c r="AN17" s="3771"/>
      <c r="AO17" s="3771"/>
      <c r="AP17" s="3771"/>
      <c r="AQ17" s="3772"/>
      <c r="AR17" s="197"/>
    </row>
    <row r="18" spans="1:44" ht="69.95" customHeight="1">
      <c r="A18" s="818"/>
      <c r="B18" s="287"/>
      <c r="C18" s="1001" t="s">
        <v>1110</v>
      </c>
      <c r="D18" s="3771" t="s">
        <v>1398</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2"/>
      <c r="AR18" s="197"/>
    </row>
    <row r="19" spans="1:44" ht="69.95" customHeight="1">
      <c r="A19" s="818"/>
      <c r="B19" s="276"/>
      <c r="C19" s="1001" t="s">
        <v>1111</v>
      </c>
      <c r="D19" s="3771" t="s">
        <v>1390</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2"/>
      <c r="AR19" s="197"/>
    </row>
    <row r="20" spans="1:44" ht="15.75">
      <c r="A20" s="197"/>
      <c r="B20" s="1702" t="s">
        <v>232</v>
      </c>
      <c r="C20" s="1553"/>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c r="AN20" s="1701"/>
      <c r="AO20" s="1701"/>
      <c r="AP20" s="1701"/>
      <c r="AQ20" s="1592"/>
      <c r="AR20" s="197"/>
    </row>
    <row r="21" spans="1:44" ht="69.95" customHeight="1">
      <c r="A21" s="818"/>
      <c r="B21" s="287"/>
      <c r="C21" s="1001" t="s">
        <v>1109</v>
      </c>
      <c r="D21" s="3771" t="s">
        <v>1396</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1"/>
      <c r="AI21" s="3771"/>
      <c r="AJ21" s="3771"/>
      <c r="AK21" s="3771"/>
      <c r="AL21" s="3771"/>
      <c r="AM21" s="3771"/>
      <c r="AN21" s="3771"/>
      <c r="AO21" s="3771"/>
      <c r="AP21" s="3771"/>
      <c r="AQ21" s="3772"/>
      <c r="AR21" s="197"/>
    </row>
    <row r="22" spans="1:44" ht="69.95" customHeight="1">
      <c r="A22" s="818"/>
      <c r="B22" s="287"/>
      <c r="C22" s="1001" t="s">
        <v>1110</v>
      </c>
      <c r="D22" s="3771" t="s">
        <v>1397</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2"/>
      <c r="AR22" s="197"/>
    </row>
    <row r="23" spans="1:44" ht="69.95" customHeight="1">
      <c r="A23" s="818"/>
      <c r="B23" s="276"/>
      <c r="C23" s="1001" t="s">
        <v>1111</v>
      </c>
      <c r="D23" s="3771" t="s">
        <v>1399</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2"/>
      <c r="AR23" s="197"/>
    </row>
    <row r="24" spans="1:44" ht="15">
      <c r="A24" s="1041"/>
      <c r="B24" s="1702" t="s">
        <v>1116</v>
      </c>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c r="AL24" s="1701"/>
      <c r="AM24" s="1701"/>
      <c r="AN24" s="1701"/>
      <c r="AO24" s="1701"/>
      <c r="AP24" s="1701"/>
      <c r="AQ24" s="230"/>
      <c r="AR24" s="1694"/>
    </row>
    <row r="25" spans="1:44" ht="69.95" customHeight="1">
      <c r="A25" s="818"/>
      <c r="B25" s="287"/>
      <c r="C25" s="1001" t="s">
        <v>1109</v>
      </c>
      <c r="D25" s="3780" t="s">
        <v>1401</v>
      </c>
      <c r="E25" s="3780"/>
      <c r="F25" s="3780"/>
      <c r="G25" s="3780"/>
      <c r="H25" s="3780"/>
      <c r="I25" s="3780"/>
      <c r="J25" s="3780"/>
      <c r="K25" s="3780"/>
      <c r="L25" s="3780"/>
      <c r="M25" s="3780"/>
      <c r="N25" s="3780"/>
      <c r="O25" s="3780"/>
      <c r="P25" s="3780"/>
      <c r="Q25" s="3780"/>
      <c r="R25" s="3780"/>
      <c r="S25" s="3780"/>
      <c r="T25" s="3780"/>
      <c r="U25" s="3780"/>
      <c r="V25" s="3780"/>
      <c r="W25" s="3780"/>
      <c r="X25" s="3780"/>
      <c r="Y25" s="3780"/>
      <c r="Z25" s="3780"/>
      <c r="AA25" s="3780"/>
      <c r="AB25" s="3780"/>
      <c r="AC25" s="3780"/>
      <c r="AD25" s="3780"/>
      <c r="AE25" s="3780"/>
      <c r="AF25" s="3780"/>
      <c r="AG25" s="3780"/>
      <c r="AH25" s="3780"/>
      <c r="AI25" s="3780"/>
      <c r="AJ25" s="3780"/>
      <c r="AK25" s="3780"/>
      <c r="AL25" s="3780"/>
      <c r="AM25" s="3780"/>
      <c r="AN25" s="3780"/>
      <c r="AO25" s="3780"/>
      <c r="AP25" s="3780"/>
      <c r="AQ25" s="3781"/>
      <c r="AR25" s="197"/>
    </row>
    <row r="26" spans="1:44" ht="69.95" customHeight="1">
      <c r="A26" s="818"/>
      <c r="B26" s="287"/>
      <c r="C26" s="1001" t="s">
        <v>1110</v>
      </c>
      <c r="D26" s="3771" t="s">
        <v>1400</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2"/>
      <c r="AR26" s="197"/>
    </row>
    <row r="27" spans="1:44" ht="69.95" customHeight="1">
      <c r="A27" s="818"/>
      <c r="B27" s="276"/>
      <c r="C27" s="1001" t="s">
        <v>1111</v>
      </c>
      <c r="D27" s="3771" t="s">
        <v>1402</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2"/>
      <c r="AR27" s="197"/>
    </row>
    <row r="28" spans="1:44" ht="15">
      <c r="A28" s="1041"/>
      <c r="B28" s="1702" t="s">
        <v>239</v>
      </c>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701"/>
      <c r="AM28" s="1701"/>
      <c r="AN28" s="1701"/>
      <c r="AO28" s="1701"/>
      <c r="AP28" s="1701"/>
      <c r="AQ28" s="1554"/>
      <c r="AR28" s="1694"/>
    </row>
    <row r="29" spans="1:44" ht="69.95" customHeight="1">
      <c r="A29" s="818"/>
      <c r="B29" s="287"/>
      <c r="C29" s="1001" t="s">
        <v>1109</v>
      </c>
      <c r="D29" s="3771" t="s">
        <v>1403</v>
      </c>
      <c r="E29" s="3771"/>
      <c r="F29" s="3771"/>
      <c r="G29" s="3771"/>
      <c r="H29" s="3771"/>
      <c r="I29" s="3771"/>
      <c r="J29" s="3771"/>
      <c r="K29" s="3771"/>
      <c r="L29" s="3771"/>
      <c r="M29" s="3771"/>
      <c r="N29" s="3771"/>
      <c r="O29" s="3771"/>
      <c r="P29" s="3771"/>
      <c r="Q29" s="3771"/>
      <c r="R29" s="3771"/>
      <c r="S29" s="3771"/>
      <c r="T29" s="3771"/>
      <c r="U29" s="3771"/>
      <c r="V29" s="3771"/>
      <c r="W29" s="3771"/>
      <c r="X29" s="3771"/>
      <c r="Y29" s="3771"/>
      <c r="Z29" s="3771"/>
      <c r="AA29" s="3771"/>
      <c r="AB29" s="3771"/>
      <c r="AC29" s="3771"/>
      <c r="AD29" s="3771"/>
      <c r="AE29" s="3771"/>
      <c r="AF29" s="3771"/>
      <c r="AG29" s="3771"/>
      <c r="AH29" s="3771"/>
      <c r="AI29" s="3771"/>
      <c r="AJ29" s="3771"/>
      <c r="AK29" s="3771"/>
      <c r="AL29" s="3771"/>
      <c r="AM29" s="3771"/>
      <c r="AN29" s="3771"/>
      <c r="AO29" s="3771"/>
      <c r="AP29" s="3771"/>
      <c r="AQ29" s="3772"/>
      <c r="AR29" s="197"/>
    </row>
    <row r="30" spans="1:44" ht="69.95" customHeight="1">
      <c r="A30" s="818"/>
      <c r="B30" s="287"/>
      <c r="C30" s="1001" t="s">
        <v>1110</v>
      </c>
      <c r="D30" s="3771" t="s">
        <v>1404</v>
      </c>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1"/>
      <c r="AN30" s="3771"/>
      <c r="AO30" s="3771"/>
      <c r="AP30" s="3771"/>
      <c r="AQ30" s="3772"/>
      <c r="AR30" s="197"/>
    </row>
    <row r="31" spans="1:44" ht="69.95" customHeight="1">
      <c r="A31" s="818"/>
      <c r="B31" s="276"/>
      <c r="C31" s="1001" t="s">
        <v>1111</v>
      </c>
      <c r="D31" s="3771" t="s">
        <v>1391</v>
      </c>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1"/>
      <c r="AN31" s="3771"/>
      <c r="AO31" s="3771"/>
      <c r="AP31" s="3771"/>
      <c r="AQ31" s="3772"/>
      <c r="AR31" s="197"/>
    </row>
    <row r="32" spans="1:44" ht="15" thickBot="1">
      <c r="A32" s="1041"/>
      <c r="B32" s="1595"/>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7"/>
      <c r="AR32" s="1041"/>
    </row>
    <row r="33" spans="1:44" ht="33.75" customHeight="1">
      <c r="A33" s="197"/>
      <c r="B33" s="1062"/>
      <c r="C33" s="1062"/>
      <c r="D33" s="1062"/>
      <c r="E33" s="1062"/>
      <c r="F33" s="1062"/>
      <c r="G33" s="1062"/>
      <c r="H33" s="1062"/>
      <c r="I33" s="1062"/>
      <c r="J33" s="1062"/>
      <c r="K33" s="1062"/>
      <c r="L33" s="1062"/>
      <c r="M33" s="1062"/>
      <c r="N33" s="1062"/>
      <c r="O33" s="1062"/>
      <c r="P33" s="1062"/>
      <c r="Q33" s="1062"/>
      <c r="R33" s="1062"/>
      <c r="S33" s="1062"/>
      <c r="T33" s="1062"/>
      <c r="U33" s="1062"/>
      <c r="V33" s="1062"/>
      <c r="W33" s="1697"/>
      <c r="X33" s="1697"/>
      <c r="Y33" s="1697"/>
      <c r="Z33" s="1697"/>
      <c r="AA33" s="1062"/>
      <c r="AB33" s="1062"/>
      <c r="AC33" s="1062"/>
      <c r="AD33" s="1062"/>
      <c r="AE33" s="1062"/>
      <c r="AF33" s="1062"/>
      <c r="AG33" s="1062"/>
      <c r="AH33" s="1062"/>
      <c r="AI33" s="1062"/>
      <c r="AJ33" s="1062"/>
      <c r="AK33" s="1062"/>
      <c r="AL33" s="1062"/>
      <c r="AM33" s="1062"/>
      <c r="AN33" s="1062"/>
      <c r="AO33" s="1062"/>
      <c r="AP33" s="1062"/>
      <c r="AQ33" s="323" t="s">
        <v>777</v>
      </c>
      <c r="AR33" s="197"/>
    </row>
  </sheetData>
  <mergeCells count="19">
    <mergeCell ref="B2:AQ2"/>
    <mergeCell ref="D9:AQ9"/>
    <mergeCell ref="D10:AQ10"/>
    <mergeCell ref="D11:AQ11"/>
    <mergeCell ref="D13:AQ13"/>
    <mergeCell ref="D14:AQ14"/>
    <mergeCell ref="D15:AQ15"/>
    <mergeCell ref="D17:AQ17"/>
    <mergeCell ref="D18:AQ18"/>
    <mergeCell ref="D19:AQ19"/>
    <mergeCell ref="D27:AQ27"/>
    <mergeCell ref="D29:AQ29"/>
    <mergeCell ref="D30:AQ30"/>
    <mergeCell ref="D31:AQ31"/>
    <mergeCell ref="D21:AQ21"/>
    <mergeCell ref="D22:AQ22"/>
    <mergeCell ref="D23:AQ23"/>
    <mergeCell ref="D25:AQ25"/>
    <mergeCell ref="D26:AQ26"/>
  </mergeCells>
  <pageMargins left="0.23" right="0.24" top="0.22" bottom="0.21" header="0.17" footer="0.16"/>
  <pageSetup paperSize="9" scale="3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A800A8"/>
    <pageSetUpPr fitToPage="1"/>
  </sheetPr>
  <dimension ref="A1:M59"/>
  <sheetViews>
    <sheetView view="pageBreakPreview" zoomScale="70" zoomScaleNormal="70" zoomScaleSheetLayoutView="70" workbookViewId="0">
      <pane xSplit="1" ySplit="2" topLeftCell="B3" activePane="bottomRight" state="frozen"/>
      <selection activeCell="A10" sqref="A10"/>
      <selection pane="topRight" activeCell="A10" sqref="A10"/>
      <selection pane="bottomLeft" activeCell="A10" sqref="A10"/>
      <selection pane="bottomRight" activeCell="F7" sqref="F7"/>
    </sheetView>
  </sheetViews>
  <sheetFormatPr defaultRowHeight="14.25"/>
  <cols>
    <col min="1" max="1" width="1.28515625" style="277" customWidth="1"/>
    <col min="2" max="2" width="56.5703125" style="277" customWidth="1"/>
    <col min="3" max="6" width="17.28515625" style="277" customWidth="1"/>
    <col min="7" max="7" width="14.7109375" style="277" customWidth="1"/>
    <col min="8" max="8" width="37.5703125" style="277" customWidth="1"/>
    <col min="9" max="11" width="14.7109375" style="277" customWidth="1"/>
    <col min="12" max="12" width="8.28515625" style="277" customWidth="1"/>
    <col min="13" max="13" width="1.5703125" style="277" customWidth="1"/>
    <col min="14" max="16384" width="9.140625" style="277"/>
  </cols>
  <sheetData>
    <row r="1" spans="1:13" ht="15.75" thickBot="1">
      <c r="A1" s="197"/>
      <c r="B1" s="1072" t="str">
        <f>Page3!A4</f>
        <v>MOHOKARE LOCAL MUNICIPALITY</v>
      </c>
      <c r="C1" s="278"/>
      <c r="D1" s="197"/>
      <c r="E1" s="197"/>
      <c r="F1" s="197"/>
      <c r="G1" s="197"/>
      <c r="H1" s="198" t="str">
        <f>Page3!F4</f>
        <v>WSDP 2012</v>
      </c>
      <c r="I1" s="197"/>
      <c r="J1" s="197"/>
      <c r="K1" s="197"/>
      <c r="L1" s="197"/>
      <c r="M1" s="197"/>
    </row>
    <row r="2" spans="1:13" ht="15">
      <c r="A2" s="197"/>
      <c r="B2" s="3785" t="s">
        <v>765</v>
      </c>
      <c r="C2" s="3786"/>
      <c r="D2" s="3786"/>
      <c r="E2" s="3786"/>
      <c r="F2" s="3786"/>
      <c r="G2" s="3786"/>
      <c r="H2" s="3786"/>
      <c r="I2" s="3786"/>
      <c r="J2" s="3786"/>
      <c r="K2" s="3786"/>
      <c r="L2" s="3787"/>
      <c r="M2" s="197"/>
    </row>
    <row r="3" spans="1:13" s="187" customFormat="1" ht="11.25" customHeight="1">
      <c r="A3" s="197"/>
      <c r="B3" s="1590"/>
      <c r="C3" s="1591"/>
      <c r="D3" s="1591"/>
      <c r="E3" s="1591"/>
      <c r="F3" s="1591"/>
      <c r="G3" s="1591"/>
      <c r="H3" s="1591"/>
      <c r="I3" s="1591"/>
      <c r="J3" s="1591"/>
      <c r="K3" s="1591"/>
      <c r="L3" s="1592"/>
      <c r="M3" s="197"/>
    </row>
    <row r="4" spans="1:13" s="187" customFormat="1" ht="36" customHeight="1">
      <c r="A4" s="197"/>
      <c r="B4" s="1607"/>
      <c r="C4" s="3763" t="s">
        <v>29</v>
      </c>
      <c r="D4" s="3763"/>
      <c r="E4" s="3763" t="s">
        <v>755</v>
      </c>
      <c r="F4" s="3763" t="s">
        <v>756</v>
      </c>
      <c r="G4" s="817"/>
      <c r="H4" s="1591"/>
      <c r="I4" s="3765" t="s">
        <v>757</v>
      </c>
      <c r="J4" s="3766"/>
      <c r="K4" s="3767"/>
      <c r="L4" s="1592"/>
      <c r="M4" s="197"/>
    </row>
    <row r="5" spans="1:13" s="187" customFormat="1" ht="18.75" customHeight="1">
      <c r="A5" s="197"/>
      <c r="B5" s="1590"/>
      <c r="C5" s="1073" t="s">
        <v>758</v>
      </c>
      <c r="D5" s="1073" t="s">
        <v>759</v>
      </c>
      <c r="E5" s="3763"/>
      <c r="F5" s="3763"/>
      <c r="G5" s="817"/>
      <c r="H5" s="1591"/>
      <c r="I5" s="3777"/>
      <c r="J5" s="3778"/>
      <c r="K5" s="3779"/>
      <c r="L5" s="1592"/>
      <c r="M5" s="197"/>
    </row>
    <row r="6" spans="1:13" s="187" customFormat="1" ht="18" customHeight="1">
      <c r="A6" s="197"/>
      <c r="B6" s="1590"/>
      <c r="C6" s="1641" t="s">
        <v>760</v>
      </c>
      <c r="D6" s="1508" t="s">
        <v>761</v>
      </c>
      <c r="E6" s="1005" t="s">
        <v>762</v>
      </c>
      <c r="F6" s="1509" t="s">
        <v>763</v>
      </c>
      <c r="G6" s="817"/>
      <c r="H6" s="1591"/>
      <c r="I6" s="838"/>
      <c r="J6" s="839"/>
      <c r="K6" s="840"/>
      <c r="L6" s="1592"/>
      <c r="M6" s="197"/>
    </row>
    <row r="7" spans="1:13" s="187" customFormat="1" ht="15.75">
      <c r="A7" s="197"/>
      <c r="B7" s="1055" t="s">
        <v>244</v>
      </c>
      <c r="C7" s="1007">
        <f>'Topic 5'!W22</f>
        <v>0.57916666666666661</v>
      </c>
      <c r="D7" s="1008">
        <f>'Topic 5'!X22</f>
        <v>0.58333333333333337</v>
      </c>
      <c r="E7" s="1642">
        <f>'Topic 5'!AG22</f>
        <v>0.6</v>
      </c>
      <c r="F7" s="1009">
        <f>'Topic 5'!AJ22</f>
        <v>0.4</v>
      </c>
      <c r="G7" s="1553"/>
      <c r="H7" s="1593"/>
      <c r="I7" s="3759"/>
      <c r="J7" s="841"/>
      <c r="K7" s="842"/>
      <c r="L7" s="1592"/>
      <c r="M7" s="197"/>
    </row>
    <row r="8" spans="1:13" s="187" customFormat="1" ht="15.75">
      <c r="A8" s="197"/>
      <c r="B8" s="1055" t="s">
        <v>558</v>
      </c>
      <c r="C8" s="1007">
        <f>'Topic 5'!W29</f>
        <v>0.6</v>
      </c>
      <c r="D8" s="1008">
        <f>'Topic 5'!X29</f>
        <v>0.6</v>
      </c>
      <c r="E8" s="1642">
        <f>'Topic 5'!AG29</f>
        <v>0.6</v>
      </c>
      <c r="F8" s="1009">
        <f>'Topic 5'!AJ29</f>
        <v>0.4</v>
      </c>
      <c r="G8" s="1553"/>
      <c r="H8" s="1593"/>
      <c r="I8" s="3759"/>
      <c r="J8" s="843"/>
      <c r="K8" s="842"/>
      <c r="L8" s="1592"/>
      <c r="M8" s="197"/>
    </row>
    <row r="9" spans="1:13" s="187" customFormat="1" ht="18">
      <c r="A9" s="197"/>
      <c r="B9" s="1055" t="s">
        <v>955</v>
      </c>
      <c r="C9" s="1007">
        <f>'Topic 5'!W56</f>
        <v>0.26666666666666666</v>
      </c>
      <c r="D9" s="1008">
        <f>'Topic 5'!X56</f>
        <v>0.33333333333333337</v>
      </c>
      <c r="E9" s="1642">
        <f>'Topic 5'!AG56</f>
        <v>0.56000000000000005</v>
      </c>
      <c r="F9" s="1009">
        <f>'Topic 5'!AJ56</f>
        <v>0.37333333333333335</v>
      </c>
      <c r="G9" s="1553"/>
      <c r="H9" s="1593"/>
      <c r="I9" s="1074"/>
      <c r="J9" s="843"/>
      <c r="K9" s="842"/>
      <c r="L9" s="1592"/>
      <c r="M9" s="197"/>
    </row>
    <row r="10" spans="1:13" s="187" customFormat="1" ht="18">
      <c r="A10" s="197"/>
      <c r="B10" s="1055" t="s">
        <v>956</v>
      </c>
      <c r="C10" s="1007">
        <f>'Topic 5'!W65</f>
        <v>8.3333333333333343E-2</v>
      </c>
      <c r="D10" s="1008">
        <f>'Topic 5'!X65</f>
        <v>0.1</v>
      </c>
      <c r="E10" s="1642">
        <f>'Topic 5'!AG65</f>
        <v>0.6</v>
      </c>
      <c r="F10" s="1009">
        <f>'Topic 5'!AJ65</f>
        <v>0.4</v>
      </c>
      <c r="G10" s="1553"/>
      <c r="H10" s="1594"/>
      <c r="I10" s="844"/>
      <c r="J10" s="845"/>
      <c r="K10" s="846"/>
      <c r="L10" s="1592"/>
      <c r="M10" s="197"/>
    </row>
    <row r="11" spans="1:13" s="187" customFormat="1" ht="18">
      <c r="A11" s="197"/>
      <c r="B11" s="1055" t="s">
        <v>957</v>
      </c>
      <c r="C11" s="1007">
        <f>'Topic 5'!W70</f>
        <v>0.6</v>
      </c>
      <c r="D11" s="1008">
        <f>'Topic 5'!X70</f>
        <v>0.6</v>
      </c>
      <c r="E11" s="1642">
        <f>'Topic 5'!AG70</f>
        <v>0.6</v>
      </c>
      <c r="F11" s="1009">
        <f>'Topic 5'!AJ70</f>
        <v>0.4</v>
      </c>
      <c r="G11" s="1553"/>
      <c r="H11" s="1594"/>
      <c r="I11" s="848"/>
      <c r="J11" s="849"/>
      <c r="K11" s="850"/>
      <c r="L11" s="1592"/>
      <c r="M11" s="197"/>
    </row>
    <row r="12" spans="1:13" s="187" customFormat="1" ht="18">
      <c r="A12" s="197"/>
      <c r="B12" s="1055" t="s">
        <v>947</v>
      </c>
      <c r="C12" s="1007">
        <f>'Topic 5'!W76</f>
        <v>0</v>
      </c>
      <c r="D12" s="1008">
        <f>'Topic 5'!X76</f>
        <v>0</v>
      </c>
      <c r="E12" s="1642">
        <f>'Topic 5'!AG76</f>
        <v>0.6</v>
      </c>
      <c r="F12" s="1009">
        <f>'Topic 5'!AJ76</f>
        <v>0.4</v>
      </c>
      <c r="G12" s="1553"/>
      <c r="H12" s="1594"/>
      <c r="I12" s="844"/>
      <c r="J12" s="851"/>
      <c r="K12" s="852"/>
      <c r="L12" s="1592"/>
      <c r="M12" s="197"/>
    </row>
    <row r="13" spans="1:13" s="187" customFormat="1" ht="18">
      <c r="A13" s="197"/>
      <c r="B13" s="1055" t="s">
        <v>952</v>
      </c>
      <c r="C13" s="1007">
        <f>'Topic 5'!W99</f>
        <v>0.3</v>
      </c>
      <c r="D13" s="1008">
        <f>'Topic 5'!X99</f>
        <v>0.33333333333333337</v>
      </c>
      <c r="E13" s="1642">
        <f>'Topic 5'!AG99</f>
        <v>0.6</v>
      </c>
      <c r="F13" s="1009">
        <f>'Topic 5'!AJ99</f>
        <v>0.4</v>
      </c>
      <c r="G13" s="1553"/>
      <c r="H13" s="1594"/>
      <c r="I13" s="844"/>
      <c r="J13" s="853"/>
      <c r="K13" s="854"/>
      <c r="L13" s="1592"/>
      <c r="M13" s="197"/>
    </row>
    <row r="14" spans="1:13" s="208" customFormat="1" ht="15">
      <c r="A14" s="1041"/>
      <c r="B14" s="355"/>
      <c r="C14" s="1594"/>
      <c r="D14" s="1594"/>
      <c r="E14" s="1594"/>
      <c r="F14" s="1594"/>
      <c r="G14" s="1594"/>
      <c r="H14" s="1594"/>
      <c r="I14" s="860"/>
      <c r="J14" s="814"/>
      <c r="K14" s="861"/>
      <c r="L14" s="1554"/>
      <c r="M14" s="1041"/>
    </row>
    <row r="15" spans="1:13" s="208" customFormat="1" ht="15">
      <c r="A15" s="1041"/>
      <c r="B15" s="355"/>
      <c r="C15" s="862">
        <f>AVERAGE(C7:C13)</f>
        <v>0.34702380952380946</v>
      </c>
      <c r="D15" s="862">
        <f>AVERAGE(D7:D13)</f>
        <v>0.36428571428571432</v>
      </c>
      <c r="E15" s="862">
        <f>AVERAGE(E7:E13)</f>
        <v>0.59428571428571431</v>
      </c>
      <c r="F15" s="862">
        <f>AVERAGE(F7:F13)</f>
        <v>0.39619047619047615</v>
      </c>
      <c r="G15" s="1560"/>
      <c r="H15" s="1594"/>
      <c r="I15" s="860"/>
      <c r="J15" s="814"/>
      <c r="K15" s="861"/>
      <c r="L15" s="332"/>
      <c r="M15" s="1041"/>
    </row>
    <row r="16" spans="1:13" s="208" customFormat="1" ht="9.75" customHeight="1">
      <c r="A16" s="1041"/>
      <c r="B16" s="231"/>
      <c r="H16" s="1594"/>
      <c r="I16" s="860"/>
      <c r="J16" s="814"/>
      <c r="K16" s="861"/>
      <c r="L16" s="332"/>
      <c r="M16" s="1041"/>
    </row>
    <row r="17" spans="1:13" s="208" customFormat="1" ht="15">
      <c r="A17" s="1041"/>
      <c r="B17" s="231"/>
      <c r="H17" s="1492"/>
      <c r="I17" s="860"/>
      <c r="J17" s="814"/>
      <c r="K17" s="861"/>
      <c r="L17" s="332"/>
      <c r="M17" s="1041"/>
    </row>
    <row r="18" spans="1:13" s="208" customFormat="1" ht="20.25">
      <c r="A18" s="1041"/>
      <c r="B18" s="355"/>
      <c r="C18" s="331"/>
      <c r="D18" s="331"/>
      <c r="E18" s="331"/>
      <c r="F18" s="331"/>
      <c r="G18" s="331"/>
      <c r="H18" s="331"/>
      <c r="I18" s="863"/>
      <c r="J18" s="864"/>
      <c r="K18" s="861"/>
      <c r="L18" s="332"/>
      <c r="M18" s="1041"/>
    </row>
    <row r="19" spans="1:13" s="208" customFormat="1" ht="97.5" customHeight="1">
      <c r="A19" s="1041"/>
      <c r="B19" s="355"/>
      <c r="C19" s="331"/>
      <c r="D19" s="331"/>
      <c r="E19" s="331"/>
      <c r="F19" s="331"/>
      <c r="G19" s="331"/>
      <c r="H19" s="331"/>
      <c r="I19" s="863"/>
      <c r="J19" s="864"/>
      <c r="K19" s="861"/>
      <c r="L19" s="332"/>
      <c r="M19" s="1041"/>
    </row>
    <row r="20" spans="1:13" s="208" customFormat="1" ht="19.5" customHeight="1">
      <c r="A20" s="1041"/>
      <c r="B20" s="355"/>
      <c r="C20" s="331"/>
      <c r="D20" s="331"/>
      <c r="E20" s="331"/>
      <c r="F20" s="331"/>
      <c r="G20" s="331"/>
      <c r="H20" s="331"/>
      <c r="I20" s="860"/>
      <c r="J20" s="814"/>
      <c r="K20" s="861"/>
      <c r="L20" s="332"/>
      <c r="M20" s="1041"/>
    </row>
    <row r="21" spans="1:13" s="208" customFormat="1">
      <c r="A21" s="1041"/>
      <c r="B21" s="355"/>
      <c r="C21" s="331"/>
      <c r="D21" s="331"/>
      <c r="E21" s="331"/>
      <c r="F21" s="331"/>
      <c r="G21" s="331"/>
      <c r="H21" s="331"/>
      <c r="I21" s="865"/>
      <c r="J21" s="866"/>
      <c r="K21" s="867"/>
      <c r="L21" s="332"/>
      <c r="M21" s="1041"/>
    </row>
    <row r="22" spans="1:13" s="208" customFormat="1">
      <c r="A22" s="1041"/>
      <c r="B22" s="355"/>
      <c r="C22" s="331"/>
      <c r="D22" s="331"/>
      <c r="E22" s="331"/>
      <c r="F22" s="331"/>
      <c r="G22" s="331"/>
      <c r="H22" s="331"/>
      <c r="I22" s="331"/>
      <c r="J22" s="331"/>
      <c r="K22" s="331"/>
      <c r="L22" s="332"/>
      <c r="M22" s="1041"/>
    </row>
    <row r="23" spans="1:13" s="208" customFormat="1" ht="15" customHeight="1">
      <c r="A23" s="1041"/>
      <c r="B23" s="355"/>
      <c r="C23" s="331"/>
      <c r="D23" s="331"/>
      <c r="E23" s="331"/>
      <c r="F23" s="331"/>
      <c r="G23" s="331"/>
      <c r="H23" s="331"/>
      <c r="I23" s="331"/>
      <c r="J23" s="331"/>
      <c r="K23" s="331"/>
      <c r="L23" s="332"/>
      <c r="M23" s="1041"/>
    </row>
    <row r="24" spans="1:13" s="208" customFormat="1" ht="15" customHeight="1">
      <c r="A24" s="1041"/>
      <c r="B24" s="355"/>
      <c r="C24" s="331"/>
      <c r="D24" s="331"/>
      <c r="E24" s="331"/>
      <c r="F24" s="331"/>
      <c r="G24" s="331"/>
      <c r="H24" s="331"/>
      <c r="I24" s="331"/>
      <c r="J24" s="331"/>
      <c r="K24" s="331"/>
      <c r="L24" s="332"/>
      <c r="M24" s="1041"/>
    </row>
    <row r="25" spans="1:13" s="208" customFormat="1">
      <c r="A25" s="1041"/>
      <c r="B25" s="872"/>
      <c r="C25" s="331"/>
      <c r="D25" s="331"/>
      <c r="E25" s="331"/>
      <c r="F25" s="331"/>
      <c r="G25" s="331"/>
      <c r="H25" s="331"/>
      <c r="I25" s="331"/>
      <c r="J25" s="331"/>
      <c r="K25" s="331"/>
      <c r="L25" s="332"/>
      <c r="M25" s="1041"/>
    </row>
    <row r="26" spans="1:13" s="208" customFormat="1" ht="15" customHeight="1">
      <c r="A26" s="1041"/>
      <c r="B26" s="872"/>
      <c r="C26" s="331"/>
      <c r="D26" s="331"/>
      <c r="E26" s="331"/>
      <c r="F26" s="331"/>
      <c r="G26" s="331"/>
      <c r="H26" s="331"/>
      <c r="I26" s="331"/>
      <c r="J26" s="331"/>
      <c r="K26" s="331"/>
      <c r="L26" s="332"/>
      <c r="M26" s="1041"/>
    </row>
    <row r="27" spans="1:13" s="208" customFormat="1" ht="19.5" customHeight="1">
      <c r="A27" s="1041"/>
      <c r="B27" s="872"/>
      <c r="C27" s="331"/>
      <c r="D27" s="331"/>
      <c r="E27" s="331"/>
      <c r="F27" s="331"/>
      <c r="G27" s="331"/>
      <c r="H27" s="331"/>
      <c r="I27" s="331"/>
      <c r="J27" s="331"/>
      <c r="K27" s="331"/>
      <c r="L27" s="332"/>
      <c r="M27" s="1041"/>
    </row>
    <row r="28" spans="1:13" s="208" customFormat="1">
      <c r="A28" s="1041"/>
      <c r="B28" s="872"/>
      <c r="C28" s="331"/>
      <c r="D28" s="331"/>
      <c r="E28" s="331"/>
      <c r="F28" s="331"/>
      <c r="G28" s="331"/>
      <c r="H28" s="331"/>
      <c r="I28" s="331"/>
      <c r="J28" s="331"/>
      <c r="K28" s="331"/>
      <c r="L28" s="332"/>
      <c r="M28" s="1041"/>
    </row>
    <row r="29" spans="1:13" s="208" customFormat="1">
      <c r="A29" s="1041"/>
      <c r="B29" s="872"/>
      <c r="C29" s="331"/>
      <c r="D29" s="331"/>
      <c r="E29" s="331"/>
      <c r="F29" s="331"/>
      <c r="G29" s="331"/>
      <c r="H29" s="331"/>
      <c r="I29" s="331"/>
      <c r="J29" s="331"/>
      <c r="K29" s="331"/>
      <c r="L29" s="332"/>
      <c r="M29" s="1041"/>
    </row>
    <row r="30" spans="1:13" s="208" customFormat="1">
      <c r="A30" s="1041"/>
      <c r="B30" s="872"/>
      <c r="C30" s="331"/>
      <c r="D30" s="331"/>
      <c r="E30" s="331"/>
      <c r="F30" s="331"/>
      <c r="G30" s="331"/>
      <c r="H30" s="331"/>
      <c r="I30" s="331"/>
      <c r="J30" s="331"/>
      <c r="K30" s="331"/>
      <c r="L30" s="332"/>
      <c r="M30" s="1041"/>
    </row>
    <row r="31" spans="1:13" s="208" customFormat="1">
      <c r="A31" s="1041"/>
      <c r="B31" s="872"/>
      <c r="C31" s="331"/>
      <c r="D31" s="331"/>
      <c r="E31" s="331"/>
      <c r="F31" s="331"/>
      <c r="G31" s="331"/>
      <c r="H31" s="331"/>
      <c r="I31" s="331"/>
      <c r="J31" s="331"/>
      <c r="K31" s="331"/>
      <c r="L31" s="332"/>
      <c r="M31" s="1041"/>
    </row>
    <row r="32" spans="1:13" s="208" customFormat="1">
      <c r="A32" s="1041"/>
      <c r="B32" s="872"/>
      <c r="C32" s="331"/>
      <c r="D32" s="331"/>
      <c r="E32" s="331"/>
      <c r="F32" s="331"/>
      <c r="G32" s="331"/>
      <c r="H32" s="331"/>
      <c r="I32" s="331"/>
      <c r="J32" s="331"/>
      <c r="K32" s="331"/>
      <c r="L32" s="332"/>
      <c r="M32" s="1041"/>
    </row>
    <row r="33" spans="1:13" s="208" customFormat="1">
      <c r="A33" s="1041"/>
      <c r="B33" s="872"/>
      <c r="C33" s="331"/>
      <c r="D33" s="331"/>
      <c r="E33" s="331"/>
      <c r="F33" s="331"/>
      <c r="G33" s="331"/>
      <c r="H33" s="331"/>
      <c r="I33" s="331"/>
      <c r="J33" s="331"/>
      <c r="K33" s="331"/>
      <c r="L33" s="332"/>
      <c r="M33" s="1041"/>
    </row>
    <row r="34" spans="1:13" s="208" customFormat="1">
      <c r="A34" s="1041"/>
      <c r="B34" s="872"/>
      <c r="C34" s="331"/>
      <c r="D34" s="331"/>
      <c r="E34" s="331"/>
      <c r="F34" s="331"/>
      <c r="G34" s="331"/>
      <c r="H34" s="331"/>
      <c r="I34" s="331"/>
      <c r="J34" s="331"/>
      <c r="K34" s="331"/>
      <c r="L34" s="332"/>
      <c r="M34" s="1041"/>
    </row>
    <row r="35" spans="1:13" s="208" customFormat="1">
      <c r="A35" s="1694"/>
      <c r="B35" s="872"/>
      <c r="C35" s="331"/>
      <c r="D35" s="331"/>
      <c r="E35" s="331"/>
      <c r="F35" s="331"/>
      <c r="G35" s="331"/>
      <c r="H35" s="331"/>
      <c r="I35" s="331"/>
      <c r="J35" s="331"/>
      <c r="K35" s="331"/>
      <c r="L35" s="332"/>
      <c r="M35" s="1041"/>
    </row>
    <row r="36" spans="1:13" s="208" customFormat="1">
      <c r="A36" s="1694"/>
      <c r="B36" s="872"/>
      <c r="C36" s="331"/>
      <c r="D36" s="331"/>
      <c r="E36" s="331"/>
      <c r="F36" s="331"/>
      <c r="G36" s="331"/>
      <c r="H36" s="331"/>
      <c r="I36" s="331"/>
      <c r="J36" s="331"/>
      <c r="K36" s="331"/>
      <c r="L36" s="332"/>
      <c r="M36" s="1041"/>
    </row>
    <row r="37" spans="1:13" s="208" customFormat="1">
      <c r="A37" s="1694"/>
      <c r="B37" s="872"/>
      <c r="C37" s="331"/>
      <c r="D37" s="331"/>
      <c r="E37" s="331"/>
      <c r="F37" s="331"/>
      <c r="G37" s="331"/>
      <c r="H37" s="331"/>
      <c r="I37" s="331"/>
      <c r="J37" s="331"/>
      <c r="K37" s="331"/>
      <c r="L37" s="332"/>
      <c r="M37" s="1041"/>
    </row>
    <row r="38" spans="1:13" s="208" customFormat="1">
      <c r="A38" s="1694"/>
      <c r="B38" s="872"/>
      <c r="C38" s="331"/>
      <c r="D38" s="331"/>
      <c r="E38" s="331"/>
      <c r="F38" s="331"/>
      <c r="G38" s="331"/>
      <c r="H38" s="331"/>
      <c r="I38" s="331"/>
      <c r="J38" s="331"/>
      <c r="K38" s="331"/>
      <c r="L38" s="332"/>
      <c r="M38" s="1041"/>
    </row>
    <row r="39" spans="1:13" s="208" customFormat="1">
      <c r="A39" s="1694"/>
      <c r="B39" s="872"/>
      <c r="C39" s="331"/>
      <c r="D39" s="331"/>
      <c r="E39" s="331"/>
      <c r="F39" s="331"/>
      <c r="G39" s="331"/>
      <c r="H39" s="331"/>
      <c r="I39" s="331"/>
      <c r="J39" s="331"/>
      <c r="K39" s="331"/>
      <c r="L39" s="332"/>
      <c r="M39" s="1041"/>
    </row>
    <row r="40" spans="1:13" s="208" customFormat="1">
      <c r="A40" s="1694"/>
      <c r="B40" s="872"/>
      <c r="C40" s="331"/>
      <c r="D40" s="331"/>
      <c r="E40" s="331"/>
      <c r="F40" s="331"/>
      <c r="G40" s="331"/>
      <c r="H40" s="331"/>
      <c r="I40" s="331"/>
      <c r="J40" s="331"/>
      <c r="K40" s="331"/>
      <c r="L40" s="332"/>
      <c r="M40" s="1041"/>
    </row>
    <row r="41" spans="1:13" s="208" customFormat="1">
      <c r="A41" s="1694"/>
      <c r="B41" s="355"/>
      <c r="C41" s="331"/>
      <c r="D41" s="331"/>
      <c r="E41" s="331"/>
      <c r="F41" s="331"/>
      <c r="G41" s="331"/>
      <c r="H41" s="331"/>
      <c r="I41" s="331"/>
      <c r="J41" s="331"/>
      <c r="K41" s="331"/>
      <c r="L41" s="332"/>
      <c r="M41" s="1041"/>
    </row>
    <row r="42" spans="1:13" s="208" customFormat="1">
      <c r="A42" s="1694"/>
      <c r="B42" s="355"/>
      <c r="C42" s="331"/>
      <c r="D42" s="331"/>
      <c r="E42" s="331"/>
      <c r="F42" s="331"/>
      <c r="G42" s="331"/>
      <c r="H42" s="331"/>
      <c r="I42" s="331"/>
      <c r="J42" s="331"/>
      <c r="K42" s="331"/>
      <c r="L42" s="332"/>
      <c r="M42" s="1041"/>
    </row>
    <row r="43" spans="1:13" s="208" customFormat="1">
      <c r="A43" s="1694"/>
      <c r="B43" s="355"/>
      <c r="C43" s="331"/>
      <c r="D43" s="331"/>
      <c r="E43" s="331"/>
      <c r="F43" s="331"/>
      <c r="G43" s="331"/>
      <c r="H43" s="331"/>
      <c r="I43" s="331"/>
      <c r="J43" s="331"/>
      <c r="K43" s="331"/>
      <c r="L43" s="332"/>
      <c r="M43" s="1041"/>
    </row>
    <row r="44" spans="1:13" s="208" customFormat="1">
      <c r="A44" s="1694"/>
      <c r="B44" s="355"/>
      <c r="C44" s="331"/>
      <c r="D44" s="331"/>
      <c r="E44" s="331"/>
      <c r="F44" s="331"/>
      <c r="G44" s="331"/>
      <c r="H44" s="331"/>
      <c r="I44" s="331"/>
      <c r="J44" s="331"/>
      <c r="K44" s="331"/>
      <c r="L44" s="332"/>
      <c r="M44" s="1041"/>
    </row>
    <row r="45" spans="1:13" s="208" customFormat="1">
      <c r="A45" s="1694"/>
      <c r="B45" s="355"/>
      <c r="C45" s="331"/>
      <c r="D45" s="331"/>
      <c r="L45" s="332"/>
      <c r="M45" s="1041"/>
    </row>
    <row r="46" spans="1:13" s="208" customFormat="1">
      <c r="A46" s="1694"/>
      <c r="B46" s="355"/>
      <c r="C46" s="331"/>
      <c r="D46" s="331"/>
      <c r="E46" s="331"/>
      <c r="F46" s="331"/>
      <c r="G46" s="331"/>
      <c r="H46" s="331"/>
      <c r="I46" s="331"/>
      <c r="J46" s="331"/>
      <c r="K46" s="331"/>
      <c r="L46" s="332"/>
      <c r="M46" s="1041"/>
    </row>
    <row r="47" spans="1:13" s="208" customFormat="1">
      <c r="A47" s="1694"/>
      <c r="B47" s="355"/>
      <c r="C47" s="331"/>
      <c r="D47" s="331"/>
      <c r="E47" s="331"/>
      <c r="F47" s="331"/>
      <c r="G47" s="331"/>
      <c r="H47" s="331"/>
      <c r="I47" s="331"/>
      <c r="J47" s="331"/>
      <c r="K47" s="331"/>
      <c r="L47" s="332"/>
      <c r="M47" s="1041"/>
    </row>
    <row r="48" spans="1:13" s="208" customFormat="1">
      <c r="A48" s="1694"/>
      <c r="B48" s="355"/>
      <c r="C48" s="331"/>
      <c r="D48" s="331"/>
      <c r="E48" s="331"/>
      <c r="F48" s="331"/>
      <c r="G48" s="331"/>
      <c r="H48" s="331"/>
      <c r="I48" s="331"/>
      <c r="J48" s="331"/>
      <c r="K48" s="331"/>
      <c r="L48" s="332"/>
      <c r="M48" s="1041"/>
    </row>
    <row r="49" spans="1:13" s="208" customFormat="1">
      <c r="A49" s="1694"/>
      <c r="B49" s="355"/>
      <c r="C49" s="331"/>
      <c r="D49" s="331"/>
      <c r="E49" s="331"/>
      <c r="F49" s="331"/>
      <c r="G49" s="331"/>
      <c r="H49" s="331"/>
      <c r="I49" s="331"/>
      <c r="J49" s="331"/>
      <c r="K49" s="331"/>
      <c r="L49" s="332"/>
      <c r="M49" s="1041"/>
    </row>
    <row r="50" spans="1:13" s="208" customFormat="1">
      <c r="A50" s="1694"/>
      <c r="B50" s="355"/>
      <c r="C50" s="331"/>
      <c r="D50" s="331"/>
      <c r="E50" s="331"/>
      <c r="F50" s="331"/>
      <c r="G50" s="331"/>
      <c r="H50" s="331"/>
      <c r="I50" s="331"/>
      <c r="J50" s="331"/>
      <c r="K50" s="331"/>
      <c r="L50" s="332"/>
      <c r="M50" s="1041"/>
    </row>
    <row r="51" spans="1:13" s="208" customFormat="1">
      <c r="A51" s="1694"/>
      <c r="B51" s="355"/>
      <c r="C51" s="331"/>
      <c r="D51" s="331"/>
      <c r="E51" s="331"/>
      <c r="F51" s="331"/>
      <c r="G51" s="331"/>
      <c r="H51" s="331"/>
      <c r="I51" s="331"/>
      <c r="J51" s="331"/>
      <c r="K51" s="331"/>
      <c r="L51" s="332"/>
      <c r="M51" s="1041"/>
    </row>
    <row r="52" spans="1:13" s="208" customFormat="1">
      <c r="A52" s="1694"/>
      <c r="B52" s="355"/>
      <c r="C52" s="331"/>
      <c r="D52" s="331"/>
      <c r="E52" s="331"/>
      <c r="F52" s="331"/>
      <c r="G52" s="331"/>
      <c r="H52" s="331"/>
      <c r="I52" s="331"/>
      <c r="J52" s="331"/>
      <c r="K52" s="331"/>
      <c r="L52" s="332"/>
      <c r="M52" s="1041"/>
    </row>
    <row r="53" spans="1:13" s="208" customFormat="1" ht="16.5" thickBot="1">
      <c r="A53" s="1694"/>
      <c r="B53" s="355"/>
      <c r="C53" s="331"/>
      <c r="D53" s="331"/>
      <c r="E53" s="331"/>
      <c r="F53" s="331"/>
      <c r="G53" s="331"/>
      <c r="H53" s="1492"/>
      <c r="I53" s="877" t="s">
        <v>766</v>
      </c>
      <c r="J53" s="878">
        <f>AVERAGE(C15:F15)</f>
        <v>0.42544642857142856</v>
      </c>
      <c r="K53" s="331"/>
      <c r="L53" s="332"/>
      <c r="M53" s="1041"/>
    </row>
    <row r="54" spans="1:13" s="208" customFormat="1" ht="10.5" customHeight="1" thickBot="1">
      <c r="A54" s="1694"/>
      <c r="B54" s="1595"/>
      <c r="C54" s="336"/>
      <c r="D54" s="336"/>
      <c r="E54" s="336"/>
      <c r="F54" s="336"/>
      <c r="G54" s="336"/>
      <c r="H54" s="336"/>
      <c r="I54" s="336"/>
      <c r="J54" s="336"/>
      <c r="K54" s="336"/>
      <c r="L54" s="337"/>
      <c r="M54" s="1041"/>
    </row>
    <row r="55" spans="1:13" ht="27" customHeight="1">
      <c r="A55" s="197"/>
      <c r="B55" s="1062"/>
      <c r="C55" s="1062"/>
      <c r="D55" s="1062"/>
      <c r="E55" s="1062"/>
      <c r="F55" s="1062"/>
      <c r="G55" s="1062"/>
      <c r="H55" s="1062"/>
      <c r="I55" s="1062"/>
      <c r="J55" s="1062"/>
      <c r="K55" s="315"/>
      <c r="L55" s="803" t="s">
        <v>779</v>
      </c>
      <c r="M55" s="197"/>
    </row>
    <row r="56" spans="1:13">
      <c r="B56" s="1436"/>
      <c r="C56" s="1436"/>
      <c r="D56" s="1436"/>
      <c r="E56" s="1436"/>
      <c r="F56" s="1436"/>
      <c r="G56" s="1436"/>
      <c r="H56" s="1436"/>
      <c r="I56" s="1436"/>
      <c r="J56" s="1436"/>
      <c r="K56" s="1436"/>
      <c r="L56" s="1436"/>
    </row>
    <row r="57" spans="1:13">
      <c r="B57" s="1436"/>
      <c r="C57" s="1436"/>
      <c r="D57" s="1436"/>
      <c r="E57" s="1436"/>
      <c r="F57" s="1436"/>
      <c r="G57" s="1436"/>
      <c r="H57" s="1436"/>
      <c r="I57" s="1436"/>
      <c r="J57" s="1436"/>
      <c r="K57" s="1436"/>
      <c r="L57" s="1436"/>
    </row>
    <row r="58" spans="1:13">
      <c r="B58" s="1436"/>
      <c r="C58" s="1436"/>
      <c r="D58" s="1436"/>
      <c r="E58" s="1436"/>
      <c r="F58" s="1436"/>
      <c r="G58" s="1436"/>
      <c r="H58" s="1436"/>
      <c r="I58" s="1436"/>
      <c r="J58" s="1436"/>
      <c r="K58" s="1436"/>
      <c r="L58" s="1436"/>
    </row>
    <row r="59" spans="1:13">
      <c r="B59" s="1436"/>
      <c r="C59" s="1436"/>
      <c r="D59" s="1436"/>
      <c r="E59" s="1436"/>
      <c r="F59" s="1436"/>
      <c r="G59" s="1436"/>
      <c r="H59" s="1436"/>
      <c r="I59" s="1436"/>
      <c r="J59" s="1436"/>
      <c r="K59" s="1436"/>
      <c r="L59" s="1436"/>
    </row>
  </sheetData>
  <sheetProtection password="E6EF" sheet="1" objects="1" scenarios="1" selectLockedCells="1" selectUnlockedCells="1"/>
  <mergeCells count="6">
    <mergeCell ref="I7:I8"/>
    <mergeCell ref="I4:K5"/>
    <mergeCell ref="B2:L2"/>
    <mergeCell ref="C4:D4"/>
    <mergeCell ref="E4:E5"/>
    <mergeCell ref="F4:F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2D050"/>
    <pageSetUpPr fitToPage="1"/>
  </sheetPr>
  <dimension ref="A1:AW37"/>
  <sheetViews>
    <sheetView view="pageBreakPreview" zoomScale="55" zoomScaleNormal="55" zoomScaleSheetLayoutView="55" workbookViewId="0">
      <selection activeCell="B3" sqref="B3"/>
    </sheetView>
  </sheetViews>
  <sheetFormatPr defaultRowHeight="14.25"/>
  <cols>
    <col min="1" max="1" width="2.7109375" style="277" customWidth="1"/>
    <col min="2" max="2" width="7" style="277" customWidth="1"/>
    <col min="3" max="48" width="9.140625" style="277"/>
    <col min="49" max="49" width="2.85546875" style="277" customWidth="1"/>
    <col min="50" max="16384" width="9.140625" style="277"/>
  </cols>
  <sheetData>
    <row r="1" spans="1:49" ht="15.75" thickBot="1">
      <c r="A1" s="197"/>
      <c r="B1" s="985"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8"/>
      <c r="AR1" s="198"/>
      <c r="AS1" s="198"/>
      <c r="AT1" s="198"/>
      <c r="AU1" s="198" t="str">
        <f>Page3!F4</f>
        <v>WSDP 2012</v>
      </c>
      <c r="AV1" s="198"/>
      <c r="AW1" s="197"/>
    </row>
    <row r="2" spans="1:49" ht="15">
      <c r="A2" s="197"/>
      <c r="B2" s="3785" t="s">
        <v>765</v>
      </c>
      <c r="C2" s="3786"/>
      <c r="D2" s="3786"/>
      <c r="E2" s="3786"/>
      <c r="F2" s="3786"/>
      <c r="G2" s="3786"/>
      <c r="H2" s="3786"/>
      <c r="I2" s="3786"/>
      <c r="J2" s="3786"/>
      <c r="K2" s="3786"/>
      <c r="L2" s="3786"/>
      <c r="M2" s="3786"/>
      <c r="N2" s="3786"/>
      <c r="O2" s="3786"/>
      <c r="P2" s="3786"/>
      <c r="Q2" s="3786"/>
      <c r="R2" s="3786"/>
      <c r="S2" s="3786"/>
      <c r="T2" s="3786"/>
      <c r="U2" s="3786"/>
      <c r="V2" s="3786"/>
      <c r="W2" s="3786"/>
      <c r="X2" s="3786"/>
      <c r="Y2" s="3786"/>
      <c r="Z2" s="3786"/>
      <c r="AA2" s="3786"/>
      <c r="AB2" s="3786"/>
      <c r="AC2" s="3786"/>
      <c r="AD2" s="3786"/>
      <c r="AE2" s="3786"/>
      <c r="AF2" s="3786"/>
      <c r="AG2" s="3786"/>
      <c r="AH2" s="3786"/>
      <c r="AI2" s="3786"/>
      <c r="AJ2" s="3786"/>
      <c r="AK2" s="3786"/>
      <c r="AL2" s="3786"/>
      <c r="AM2" s="3786"/>
      <c r="AN2" s="3786"/>
      <c r="AO2" s="3786"/>
      <c r="AP2" s="3786"/>
      <c r="AQ2" s="3786"/>
      <c r="AR2" s="3786"/>
      <c r="AS2" s="3786"/>
      <c r="AT2" s="3786"/>
      <c r="AU2" s="3786"/>
      <c r="AV2" s="3787"/>
      <c r="AW2" s="197"/>
    </row>
    <row r="3" spans="1:49" ht="15">
      <c r="A3" s="197"/>
      <c r="B3" s="1590"/>
      <c r="C3" s="1591"/>
      <c r="D3" s="1591"/>
      <c r="E3" s="1591"/>
      <c r="F3" s="1591"/>
      <c r="G3" s="1591"/>
      <c r="H3" s="1591"/>
      <c r="I3" s="1591"/>
      <c r="J3" s="1591"/>
      <c r="K3" s="1591"/>
      <c r="L3" s="1591"/>
      <c r="M3" s="1591"/>
      <c r="N3" s="1591"/>
      <c r="O3" s="1591"/>
      <c r="P3" s="1591"/>
      <c r="Q3" s="1591"/>
      <c r="R3" s="1591"/>
      <c r="S3" s="1591"/>
      <c r="T3" s="1591"/>
      <c r="U3" s="1591"/>
      <c r="V3" s="1591"/>
      <c r="W3" s="1591"/>
      <c r="X3" s="1591"/>
      <c r="Y3" s="1591"/>
      <c r="Z3" s="1591"/>
      <c r="AA3" s="1591"/>
      <c r="AB3" s="1591"/>
      <c r="AC3" s="1591"/>
      <c r="AD3" s="1591"/>
      <c r="AE3" s="1591"/>
      <c r="AF3" s="1591"/>
      <c r="AG3" s="1591"/>
      <c r="AH3" s="1591"/>
      <c r="AI3" s="1591"/>
      <c r="AJ3" s="1591"/>
      <c r="AK3" s="1591"/>
      <c r="AL3" s="1591"/>
      <c r="AM3" s="1591"/>
      <c r="AN3" s="1591"/>
      <c r="AO3" s="1591"/>
      <c r="AP3" s="1591"/>
      <c r="AQ3" s="1591"/>
      <c r="AR3" s="1591"/>
      <c r="AS3" s="1591"/>
      <c r="AT3" s="1591"/>
      <c r="AU3" s="1591"/>
      <c r="AV3" s="1592"/>
      <c r="AW3" s="197"/>
    </row>
    <row r="4" spans="1:49" ht="37.5" customHeight="1">
      <c r="A4" s="197"/>
      <c r="B4" s="998" t="s">
        <v>825</v>
      </c>
      <c r="C4" s="1700"/>
      <c r="D4" s="1591"/>
      <c r="E4" s="1591"/>
      <c r="F4" s="1591"/>
      <c r="G4" s="1591"/>
      <c r="H4" s="1591"/>
      <c r="I4" s="1591"/>
      <c r="J4" s="1591"/>
      <c r="K4" s="1591"/>
      <c r="L4" s="1591"/>
      <c r="M4" s="1591"/>
      <c r="N4" s="1591"/>
      <c r="O4" s="1591"/>
      <c r="P4" s="1591"/>
      <c r="Q4" s="1591"/>
      <c r="R4" s="1591"/>
      <c r="S4" s="1591"/>
      <c r="T4" s="1591"/>
      <c r="U4" s="1591"/>
      <c r="V4" s="1591"/>
      <c r="W4" s="1591"/>
      <c r="X4" s="1591"/>
      <c r="Y4" s="1591"/>
      <c r="Z4" s="1591"/>
      <c r="AA4" s="1591"/>
      <c r="AB4" s="1591"/>
      <c r="AC4" s="1591"/>
      <c r="AD4" s="1591"/>
      <c r="AE4" s="1591"/>
      <c r="AF4" s="1591"/>
      <c r="AG4" s="1591"/>
      <c r="AH4" s="1591"/>
      <c r="AI4" s="1591"/>
      <c r="AJ4" s="1591"/>
      <c r="AK4" s="1591"/>
      <c r="AL4" s="1591"/>
      <c r="AM4" s="1591"/>
      <c r="AN4" s="1591"/>
      <c r="AO4" s="1591"/>
      <c r="AP4" s="1591"/>
      <c r="AQ4" s="1591"/>
      <c r="AR4" s="1591"/>
      <c r="AS4" s="1591"/>
      <c r="AT4" s="1591"/>
      <c r="AU4" s="1591"/>
      <c r="AV4" s="1592"/>
      <c r="AW4" s="197"/>
    </row>
    <row r="5" spans="1:49" ht="18" customHeight="1">
      <c r="A5" s="197"/>
      <c r="B5" s="276"/>
      <c r="C5" s="1700"/>
      <c r="D5" s="1591"/>
      <c r="E5" s="1591"/>
      <c r="F5" s="1591"/>
      <c r="G5" s="1591"/>
      <c r="H5" s="1591"/>
      <c r="I5" s="1591"/>
      <c r="J5" s="1591"/>
      <c r="K5" s="1591"/>
      <c r="L5" s="1591"/>
      <c r="M5" s="1591"/>
      <c r="N5" s="1591"/>
      <c r="O5" s="1591"/>
      <c r="P5" s="1591"/>
      <c r="Q5" s="1591"/>
      <c r="R5" s="1591"/>
      <c r="S5" s="1591"/>
      <c r="T5" s="1591"/>
      <c r="U5" s="1591"/>
      <c r="V5" s="1591"/>
      <c r="W5" s="1591"/>
      <c r="X5" s="1591"/>
      <c r="Y5" s="1591"/>
      <c r="Z5" s="1591"/>
      <c r="AA5" s="1591"/>
      <c r="AB5" s="1591"/>
      <c r="AC5" s="1591"/>
      <c r="AD5" s="1591"/>
      <c r="AE5" s="1591"/>
      <c r="AF5" s="1591"/>
      <c r="AG5" s="1591"/>
      <c r="AH5" s="1591"/>
      <c r="AI5" s="1591"/>
      <c r="AJ5" s="1591"/>
      <c r="AK5" s="1591"/>
      <c r="AL5" s="1591"/>
      <c r="AM5" s="1591"/>
      <c r="AN5" s="1591"/>
      <c r="AO5" s="1591"/>
      <c r="AP5" s="1591"/>
      <c r="AQ5" s="1591"/>
      <c r="AR5" s="1591"/>
      <c r="AS5" s="1591"/>
      <c r="AT5" s="1591"/>
      <c r="AU5" s="1591"/>
      <c r="AV5" s="1592"/>
      <c r="AW5" s="197"/>
    </row>
    <row r="6" spans="1:49" ht="20.25">
      <c r="A6" s="197"/>
      <c r="B6" s="819" t="s">
        <v>828</v>
      </c>
      <c r="C6" s="1700"/>
      <c r="D6" s="1591"/>
      <c r="E6" s="1591"/>
      <c r="F6" s="1591"/>
      <c r="G6" s="1591"/>
      <c r="H6" s="1591"/>
      <c r="I6" s="1591"/>
      <c r="J6" s="1591"/>
      <c r="K6" s="1591"/>
      <c r="L6" s="1591"/>
      <c r="M6" s="1591"/>
      <c r="N6" s="1591"/>
      <c r="O6" s="1591"/>
      <c r="P6" s="1591"/>
      <c r="Q6" s="1591"/>
      <c r="R6" s="1591"/>
      <c r="S6" s="1591"/>
      <c r="T6" s="1591"/>
      <c r="U6" s="1591"/>
      <c r="V6" s="1591"/>
      <c r="W6" s="1591"/>
      <c r="X6" s="1591"/>
      <c r="Y6" s="1591"/>
      <c r="Z6" s="1591"/>
      <c r="AA6" s="1591"/>
      <c r="AB6" s="1591"/>
      <c r="AC6" s="1591"/>
      <c r="AD6" s="1591"/>
      <c r="AE6" s="1591"/>
      <c r="AF6" s="1591"/>
      <c r="AG6" s="1591"/>
      <c r="AH6" s="1591"/>
      <c r="AI6" s="1591"/>
      <c r="AJ6" s="1591"/>
      <c r="AK6" s="1591"/>
      <c r="AL6" s="1591"/>
      <c r="AM6" s="1591"/>
      <c r="AN6" s="1591"/>
      <c r="AO6" s="1591"/>
      <c r="AP6" s="1591"/>
      <c r="AQ6" s="1591"/>
      <c r="AR6" s="1591"/>
      <c r="AS6" s="1591"/>
      <c r="AT6" s="1591"/>
      <c r="AU6" s="1591"/>
      <c r="AV6" s="1592"/>
      <c r="AW6" s="197"/>
    </row>
    <row r="7" spans="1:49" ht="15">
      <c r="A7" s="197"/>
      <c r="B7" s="276"/>
      <c r="C7" s="1553"/>
      <c r="D7" s="1593"/>
      <c r="E7" s="1593"/>
      <c r="F7" s="1593"/>
      <c r="G7" s="1593"/>
      <c r="H7" s="1593"/>
      <c r="I7" s="1593"/>
      <c r="J7" s="1593"/>
      <c r="K7" s="1593"/>
      <c r="L7" s="1593"/>
      <c r="M7" s="1593"/>
      <c r="N7" s="1593"/>
      <c r="O7" s="1593"/>
      <c r="P7" s="1593"/>
      <c r="Q7" s="1593"/>
      <c r="R7" s="1593"/>
      <c r="S7" s="1593"/>
      <c r="T7" s="1593"/>
      <c r="U7" s="1593"/>
      <c r="V7" s="1593"/>
      <c r="W7" s="1593"/>
      <c r="X7" s="1593"/>
      <c r="Y7" s="1593"/>
      <c r="Z7" s="1593"/>
      <c r="AA7" s="1593"/>
      <c r="AB7" s="1593"/>
      <c r="AC7" s="1593"/>
      <c r="AD7" s="1593"/>
      <c r="AE7" s="1593"/>
      <c r="AF7" s="1593"/>
      <c r="AG7" s="1593"/>
      <c r="AH7" s="1593"/>
      <c r="AI7" s="1593"/>
      <c r="AJ7" s="1593"/>
      <c r="AK7" s="1593"/>
      <c r="AL7" s="1593"/>
      <c r="AM7" s="1593"/>
      <c r="AN7" s="1593"/>
      <c r="AO7" s="1593"/>
      <c r="AP7" s="1593"/>
      <c r="AQ7" s="1593"/>
      <c r="AR7" s="1593"/>
      <c r="AS7" s="1593"/>
      <c r="AT7" s="1593"/>
      <c r="AU7" s="1593"/>
      <c r="AV7" s="1757"/>
      <c r="AW7" s="197"/>
    </row>
    <row r="8" spans="1:49" ht="15">
      <c r="A8" s="197"/>
      <c r="B8" s="1702" t="s">
        <v>826</v>
      </c>
      <c r="C8" s="155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c r="AM8" s="1593"/>
      <c r="AN8" s="1593"/>
      <c r="AO8" s="1593"/>
      <c r="AP8" s="1593"/>
      <c r="AQ8" s="1593"/>
      <c r="AR8" s="1593"/>
      <c r="AS8" s="1593"/>
      <c r="AT8" s="1593"/>
      <c r="AU8" s="1593"/>
      <c r="AV8" s="1757"/>
      <c r="AW8" s="197"/>
    </row>
    <row r="9" spans="1:49" ht="69.95" customHeight="1">
      <c r="A9" s="818"/>
      <c r="B9" s="287"/>
      <c r="C9" s="1001" t="s">
        <v>1109</v>
      </c>
      <c r="D9" s="3771" t="s">
        <v>1405</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1"/>
      <c r="AR9" s="3771"/>
      <c r="AS9" s="3771"/>
      <c r="AT9" s="3771"/>
      <c r="AU9" s="3771"/>
      <c r="AV9" s="3772"/>
      <c r="AW9" s="197"/>
    </row>
    <row r="10" spans="1:49" ht="69.95" customHeight="1">
      <c r="A10" s="818"/>
      <c r="B10" s="287"/>
      <c r="C10" s="1001" t="s">
        <v>1110</v>
      </c>
      <c r="D10" s="3771" t="s">
        <v>1406</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1"/>
      <c r="AR10" s="3771"/>
      <c r="AS10" s="3771"/>
      <c r="AT10" s="3771"/>
      <c r="AU10" s="3771"/>
      <c r="AV10" s="3772"/>
      <c r="AW10" s="197"/>
    </row>
    <row r="11" spans="1:49" ht="69.95" customHeight="1">
      <c r="A11" s="818"/>
      <c r="B11" s="276"/>
      <c r="C11" s="1001" t="s">
        <v>1111</v>
      </c>
      <c r="D11" s="3771" t="s">
        <v>1407</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1"/>
      <c r="AR11" s="3771"/>
      <c r="AS11" s="3771"/>
      <c r="AT11" s="3771"/>
      <c r="AU11" s="3771"/>
      <c r="AV11" s="3772"/>
      <c r="AW11" s="197"/>
    </row>
    <row r="12" spans="1:49" ht="15">
      <c r="A12" s="197"/>
      <c r="B12" s="1702" t="s">
        <v>827</v>
      </c>
      <c r="C12" s="1553"/>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701"/>
      <c r="AN12" s="1701"/>
      <c r="AO12" s="1701"/>
      <c r="AP12" s="1701"/>
      <c r="AQ12" s="1701"/>
      <c r="AR12" s="1701"/>
      <c r="AS12" s="1701"/>
      <c r="AT12" s="1701"/>
      <c r="AU12" s="1701"/>
      <c r="AV12" s="1758"/>
      <c r="AW12" s="197"/>
    </row>
    <row r="13" spans="1:49" ht="69.95" customHeight="1">
      <c r="A13" s="818"/>
      <c r="B13" s="287"/>
      <c r="C13" s="1001" t="s">
        <v>1109</v>
      </c>
      <c r="D13" s="3771" t="s">
        <v>1408</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1"/>
      <c r="AN13" s="3771"/>
      <c r="AO13" s="3771"/>
      <c r="AP13" s="3771"/>
      <c r="AQ13" s="3771"/>
      <c r="AR13" s="3771"/>
      <c r="AS13" s="3771"/>
      <c r="AT13" s="3771"/>
      <c r="AU13" s="3771"/>
      <c r="AV13" s="3772"/>
      <c r="AW13" s="197"/>
    </row>
    <row r="14" spans="1:49" ht="69.95" customHeight="1">
      <c r="A14" s="818"/>
      <c r="B14" s="287"/>
      <c r="C14" s="1001" t="s">
        <v>1110</v>
      </c>
      <c r="D14" s="3771" t="s">
        <v>1409</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1"/>
      <c r="AR14" s="3771"/>
      <c r="AS14" s="3771"/>
      <c r="AT14" s="3771"/>
      <c r="AU14" s="3771"/>
      <c r="AV14" s="3772"/>
      <c r="AW14" s="197"/>
    </row>
    <row r="15" spans="1:49" ht="69.95" customHeight="1">
      <c r="A15" s="818"/>
      <c r="B15" s="276"/>
      <c r="C15" s="1001" t="s">
        <v>1111</v>
      </c>
      <c r="D15" s="3771" t="s">
        <v>1410</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1"/>
      <c r="AR15" s="3771"/>
      <c r="AS15" s="3771"/>
      <c r="AT15" s="3771"/>
      <c r="AU15" s="3771"/>
      <c r="AV15" s="3772"/>
      <c r="AW15" s="197"/>
    </row>
    <row r="16" spans="1:49" ht="15">
      <c r="A16" s="197"/>
      <c r="B16" s="1702" t="s">
        <v>1165</v>
      </c>
      <c r="C16" s="1553"/>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701"/>
      <c r="AR16" s="1701"/>
      <c r="AS16" s="1701"/>
      <c r="AT16" s="1701"/>
      <c r="AU16" s="1701"/>
      <c r="AV16" s="1758"/>
      <c r="AW16" s="197"/>
    </row>
    <row r="17" spans="1:49" ht="69.95" customHeight="1">
      <c r="A17" s="818"/>
      <c r="B17" s="287"/>
      <c r="C17" s="1001" t="s">
        <v>1109</v>
      </c>
      <c r="D17" s="3771" t="s">
        <v>1411</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1"/>
      <c r="AN17" s="3771"/>
      <c r="AO17" s="3771"/>
      <c r="AP17" s="3771"/>
      <c r="AQ17" s="3771"/>
      <c r="AR17" s="3771"/>
      <c r="AS17" s="3771"/>
      <c r="AT17" s="3771"/>
      <c r="AU17" s="3771"/>
      <c r="AV17" s="3772"/>
      <c r="AW17" s="197"/>
    </row>
    <row r="18" spans="1:49" ht="69.95" customHeight="1">
      <c r="A18" s="818"/>
      <c r="B18" s="287"/>
      <c r="C18" s="1001" t="s">
        <v>1110</v>
      </c>
      <c r="D18" s="3771" t="s">
        <v>1412</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1"/>
      <c r="AR18" s="3771"/>
      <c r="AS18" s="3771"/>
      <c r="AT18" s="3771"/>
      <c r="AU18" s="3771"/>
      <c r="AV18" s="3772"/>
      <c r="AW18" s="197"/>
    </row>
    <row r="19" spans="1:49" ht="69.95" customHeight="1">
      <c r="A19" s="818"/>
      <c r="B19" s="276"/>
      <c r="C19" s="1001" t="s">
        <v>1111</v>
      </c>
      <c r="D19" s="3771" t="s">
        <v>1413</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1"/>
      <c r="AR19" s="3771"/>
      <c r="AS19" s="3771"/>
      <c r="AT19" s="3771"/>
      <c r="AU19" s="3771"/>
      <c r="AV19" s="3772"/>
      <c r="AW19" s="197"/>
    </row>
    <row r="20" spans="1:49" ht="15">
      <c r="A20" s="197"/>
      <c r="B20" s="1702" t="s">
        <v>1166</v>
      </c>
      <c r="C20" s="1553"/>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c r="AN20" s="1701"/>
      <c r="AO20" s="1701"/>
      <c r="AP20" s="1701"/>
      <c r="AQ20" s="1701"/>
      <c r="AR20" s="1701"/>
      <c r="AS20" s="1701"/>
      <c r="AT20" s="1701"/>
      <c r="AU20" s="1701"/>
      <c r="AV20" s="1758"/>
      <c r="AW20" s="197"/>
    </row>
    <row r="21" spans="1:49" ht="69.95" customHeight="1">
      <c r="A21" s="818"/>
      <c r="B21" s="287"/>
      <c r="C21" s="1001" t="s">
        <v>1109</v>
      </c>
      <c r="D21" s="3771" t="s">
        <v>1414</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1"/>
      <c r="AI21" s="3771"/>
      <c r="AJ21" s="3771"/>
      <c r="AK21" s="3771"/>
      <c r="AL21" s="3771"/>
      <c r="AM21" s="3771"/>
      <c r="AN21" s="3771"/>
      <c r="AO21" s="3771"/>
      <c r="AP21" s="3771"/>
      <c r="AQ21" s="3771"/>
      <c r="AR21" s="3771"/>
      <c r="AS21" s="3771"/>
      <c r="AT21" s="3771"/>
      <c r="AU21" s="3771"/>
      <c r="AV21" s="3772"/>
      <c r="AW21" s="197"/>
    </row>
    <row r="22" spans="1:49" ht="69.95" customHeight="1">
      <c r="A22" s="818"/>
      <c r="B22" s="287"/>
      <c r="C22" s="1001" t="s">
        <v>1110</v>
      </c>
      <c r="D22" s="3771" t="s">
        <v>1415</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1"/>
      <c r="AR22" s="3771"/>
      <c r="AS22" s="3771"/>
      <c r="AT22" s="3771"/>
      <c r="AU22" s="3771"/>
      <c r="AV22" s="3772"/>
      <c r="AW22" s="197"/>
    </row>
    <row r="23" spans="1:49" ht="69.95" customHeight="1">
      <c r="A23" s="818"/>
      <c r="B23" s="276"/>
      <c r="C23" s="1001" t="s">
        <v>1111</v>
      </c>
      <c r="D23" s="3771" t="s">
        <v>1416</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1"/>
      <c r="AR23" s="3771"/>
      <c r="AS23" s="3771"/>
      <c r="AT23" s="3771"/>
      <c r="AU23" s="3771"/>
      <c r="AV23" s="3772"/>
      <c r="AW23" s="197"/>
    </row>
    <row r="24" spans="1:49" ht="15">
      <c r="A24" s="1041"/>
      <c r="B24" s="1702" t="s">
        <v>1167</v>
      </c>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c r="AL24" s="1701"/>
      <c r="AM24" s="1701"/>
      <c r="AN24" s="1701"/>
      <c r="AO24" s="1701"/>
      <c r="AP24" s="1701"/>
      <c r="AQ24" s="1701"/>
      <c r="AR24" s="1701"/>
      <c r="AS24" s="1701"/>
      <c r="AT24" s="1701"/>
      <c r="AU24" s="1701"/>
      <c r="AV24" s="1758"/>
      <c r="AW24" s="197"/>
    </row>
    <row r="25" spans="1:49" ht="69.95" customHeight="1">
      <c r="A25" s="818"/>
      <c r="B25" s="287"/>
      <c r="C25" s="1001" t="s">
        <v>1109</v>
      </c>
      <c r="D25" s="3771" t="s">
        <v>1417</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1"/>
      <c r="AI25" s="3771"/>
      <c r="AJ25" s="3771"/>
      <c r="AK25" s="3771"/>
      <c r="AL25" s="3771"/>
      <c r="AM25" s="3771"/>
      <c r="AN25" s="3771"/>
      <c r="AO25" s="3771"/>
      <c r="AP25" s="3771"/>
      <c r="AQ25" s="3771"/>
      <c r="AR25" s="3771"/>
      <c r="AS25" s="3771"/>
      <c r="AT25" s="3771"/>
      <c r="AU25" s="3771"/>
      <c r="AV25" s="3772"/>
      <c r="AW25" s="197"/>
    </row>
    <row r="26" spans="1:49" ht="69.95" customHeight="1">
      <c r="A26" s="818"/>
      <c r="B26" s="287"/>
      <c r="C26" s="1001" t="s">
        <v>1110</v>
      </c>
      <c r="D26" s="3771" t="s">
        <v>1407</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1"/>
      <c r="AR26" s="3771"/>
      <c r="AS26" s="3771"/>
      <c r="AT26" s="3771"/>
      <c r="AU26" s="3771"/>
      <c r="AV26" s="3772"/>
      <c r="AW26" s="197"/>
    </row>
    <row r="27" spans="1:49" ht="69.95" customHeight="1">
      <c r="A27" s="818"/>
      <c r="B27" s="276"/>
      <c r="C27" s="1001" t="s">
        <v>1111</v>
      </c>
      <c r="D27" s="3771" t="s">
        <v>1418</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1"/>
      <c r="AR27" s="3771"/>
      <c r="AS27" s="3771"/>
      <c r="AT27" s="3771"/>
      <c r="AU27" s="3771"/>
      <c r="AV27" s="3772"/>
      <c r="AW27" s="197"/>
    </row>
    <row r="28" spans="1:49" ht="15">
      <c r="A28" s="1041"/>
      <c r="B28" s="1702" t="s">
        <v>1168</v>
      </c>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701"/>
      <c r="AM28" s="1701"/>
      <c r="AN28" s="1701"/>
      <c r="AO28" s="1701"/>
      <c r="AP28" s="1701"/>
      <c r="AQ28" s="1701"/>
      <c r="AR28" s="1701"/>
      <c r="AS28" s="1701"/>
      <c r="AT28" s="1701"/>
      <c r="AU28" s="1701"/>
      <c r="AV28" s="1758"/>
      <c r="AW28" s="197"/>
    </row>
    <row r="29" spans="1:49" ht="69.95" customHeight="1">
      <c r="A29" s="818"/>
      <c r="B29" s="287"/>
      <c r="C29" s="1001" t="s">
        <v>1109</v>
      </c>
      <c r="D29" s="3771" t="s">
        <v>1419</v>
      </c>
      <c r="E29" s="3771"/>
      <c r="F29" s="3771"/>
      <c r="G29" s="3771"/>
      <c r="H29" s="3771"/>
      <c r="I29" s="3771"/>
      <c r="J29" s="3771"/>
      <c r="K29" s="3771"/>
      <c r="L29" s="3771"/>
      <c r="M29" s="3771"/>
      <c r="N29" s="3771"/>
      <c r="O29" s="3771"/>
      <c r="P29" s="3771"/>
      <c r="Q29" s="3771"/>
      <c r="R29" s="3771"/>
      <c r="S29" s="3771"/>
      <c r="T29" s="3771"/>
      <c r="U29" s="3771"/>
      <c r="V29" s="3771"/>
      <c r="W29" s="3771"/>
      <c r="X29" s="3771"/>
      <c r="Y29" s="3771"/>
      <c r="Z29" s="3771"/>
      <c r="AA29" s="3771"/>
      <c r="AB29" s="3771"/>
      <c r="AC29" s="3771"/>
      <c r="AD29" s="3771"/>
      <c r="AE29" s="3771"/>
      <c r="AF29" s="3771"/>
      <c r="AG29" s="3771"/>
      <c r="AH29" s="3771"/>
      <c r="AI29" s="3771"/>
      <c r="AJ29" s="3771"/>
      <c r="AK29" s="3771"/>
      <c r="AL29" s="3771"/>
      <c r="AM29" s="3771"/>
      <c r="AN29" s="3771"/>
      <c r="AO29" s="3771"/>
      <c r="AP29" s="3771"/>
      <c r="AQ29" s="3771"/>
      <c r="AR29" s="3771"/>
      <c r="AS29" s="3771"/>
      <c r="AT29" s="3771"/>
      <c r="AU29" s="3771"/>
      <c r="AV29" s="3772"/>
      <c r="AW29" s="197"/>
    </row>
    <row r="30" spans="1:49" ht="69.95" customHeight="1">
      <c r="A30" s="818"/>
      <c r="B30" s="287"/>
      <c r="C30" s="1001" t="s">
        <v>1110</v>
      </c>
      <c r="D30" s="3771" t="s">
        <v>1420</v>
      </c>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1"/>
      <c r="AN30" s="3771"/>
      <c r="AO30" s="3771"/>
      <c r="AP30" s="3771"/>
      <c r="AQ30" s="3771"/>
      <c r="AR30" s="3771"/>
      <c r="AS30" s="3771"/>
      <c r="AT30" s="3771"/>
      <c r="AU30" s="3771"/>
      <c r="AV30" s="3772"/>
      <c r="AW30" s="197"/>
    </row>
    <row r="31" spans="1:49" ht="69.95" customHeight="1">
      <c r="A31" s="818"/>
      <c r="B31" s="276"/>
      <c r="C31" s="1001" t="s">
        <v>1111</v>
      </c>
      <c r="D31" s="3771" t="s">
        <v>1421</v>
      </c>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1"/>
      <c r="AN31" s="3771"/>
      <c r="AO31" s="3771"/>
      <c r="AP31" s="3771"/>
      <c r="AQ31" s="3771"/>
      <c r="AR31" s="3771"/>
      <c r="AS31" s="3771"/>
      <c r="AT31" s="3771"/>
      <c r="AU31" s="3771"/>
      <c r="AV31" s="3772"/>
      <c r="AW31" s="197"/>
    </row>
    <row r="32" spans="1:49">
      <c r="A32" s="1041"/>
      <c r="B32" s="355" t="s">
        <v>1169</v>
      </c>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2"/>
      <c r="AW32" s="197"/>
    </row>
    <row r="33" spans="1:49" ht="69.95" customHeight="1">
      <c r="A33" s="818"/>
      <c r="B33" s="287"/>
      <c r="C33" s="1001" t="s">
        <v>1109</v>
      </c>
      <c r="D33" s="3771" t="s">
        <v>1422</v>
      </c>
      <c r="E33" s="3771"/>
      <c r="F33" s="3771"/>
      <c r="G33" s="3771"/>
      <c r="H33" s="3771"/>
      <c r="I33" s="3771"/>
      <c r="J33" s="3771"/>
      <c r="K33" s="3771"/>
      <c r="L33" s="3771"/>
      <c r="M33" s="3771"/>
      <c r="N33" s="3771"/>
      <c r="O33" s="3771"/>
      <c r="P33" s="3771"/>
      <c r="Q33" s="3771"/>
      <c r="R33" s="3771"/>
      <c r="S33" s="3771"/>
      <c r="T33" s="3771"/>
      <c r="U33" s="3771"/>
      <c r="V33" s="3771"/>
      <c r="W33" s="3771"/>
      <c r="X33" s="3771"/>
      <c r="Y33" s="3771"/>
      <c r="Z33" s="3771"/>
      <c r="AA33" s="3771"/>
      <c r="AB33" s="3771"/>
      <c r="AC33" s="3771"/>
      <c r="AD33" s="3771"/>
      <c r="AE33" s="3771"/>
      <c r="AF33" s="3771"/>
      <c r="AG33" s="3771"/>
      <c r="AH33" s="3771"/>
      <c r="AI33" s="3771"/>
      <c r="AJ33" s="3771"/>
      <c r="AK33" s="3771"/>
      <c r="AL33" s="3771"/>
      <c r="AM33" s="3771"/>
      <c r="AN33" s="3771"/>
      <c r="AO33" s="3771"/>
      <c r="AP33" s="3771"/>
      <c r="AQ33" s="3771"/>
      <c r="AR33" s="3771"/>
      <c r="AS33" s="3771"/>
      <c r="AT33" s="3771"/>
      <c r="AU33" s="3771"/>
      <c r="AV33" s="3772"/>
      <c r="AW33" s="197"/>
    </row>
    <row r="34" spans="1:49" ht="69.95" customHeight="1">
      <c r="A34" s="818"/>
      <c r="B34" s="287"/>
      <c r="C34" s="1001" t="s">
        <v>1110</v>
      </c>
      <c r="D34" s="3771" t="s">
        <v>1423</v>
      </c>
      <c r="E34" s="3771"/>
      <c r="F34" s="3771"/>
      <c r="G34" s="3771"/>
      <c r="H34" s="3771"/>
      <c r="I34" s="3771"/>
      <c r="J34" s="3771"/>
      <c r="K34" s="3771"/>
      <c r="L34" s="3771"/>
      <c r="M34" s="3771"/>
      <c r="N34" s="3771"/>
      <c r="O34" s="3771"/>
      <c r="P34" s="3771"/>
      <c r="Q34" s="3771"/>
      <c r="R34" s="3771"/>
      <c r="S34" s="3771"/>
      <c r="T34" s="3771"/>
      <c r="U34" s="3771"/>
      <c r="V34" s="3771"/>
      <c r="W34" s="3771"/>
      <c r="X34" s="3771"/>
      <c r="Y34" s="3771"/>
      <c r="Z34" s="3771"/>
      <c r="AA34" s="3771"/>
      <c r="AB34" s="3771"/>
      <c r="AC34" s="3771"/>
      <c r="AD34" s="3771"/>
      <c r="AE34" s="3771"/>
      <c r="AF34" s="3771"/>
      <c r="AG34" s="3771"/>
      <c r="AH34" s="3771"/>
      <c r="AI34" s="3771"/>
      <c r="AJ34" s="3771"/>
      <c r="AK34" s="3771"/>
      <c r="AL34" s="3771"/>
      <c r="AM34" s="3771"/>
      <c r="AN34" s="3771"/>
      <c r="AO34" s="3771"/>
      <c r="AP34" s="3771"/>
      <c r="AQ34" s="3771"/>
      <c r="AR34" s="3771"/>
      <c r="AS34" s="3771"/>
      <c r="AT34" s="3771"/>
      <c r="AU34" s="3771"/>
      <c r="AV34" s="3772"/>
      <c r="AW34" s="197"/>
    </row>
    <row r="35" spans="1:49" ht="69.95" customHeight="1">
      <c r="A35" s="818"/>
      <c r="B35" s="276"/>
      <c r="C35" s="1001" t="s">
        <v>1111</v>
      </c>
      <c r="D35" s="3771" t="s">
        <v>1424</v>
      </c>
      <c r="E35" s="3771"/>
      <c r="F35" s="3771"/>
      <c r="G35" s="3771"/>
      <c r="H35" s="3771"/>
      <c r="I35" s="3771"/>
      <c r="J35" s="3771"/>
      <c r="K35" s="3771"/>
      <c r="L35" s="3771"/>
      <c r="M35" s="3771"/>
      <c r="N35" s="3771"/>
      <c r="O35" s="3771"/>
      <c r="P35" s="3771"/>
      <c r="Q35" s="3771"/>
      <c r="R35" s="3771"/>
      <c r="S35" s="3771"/>
      <c r="T35" s="3771"/>
      <c r="U35" s="3771"/>
      <c r="V35" s="3771"/>
      <c r="W35" s="3771"/>
      <c r="X35" s="3771"/>
      <c r="Y35" s="3771"/>
      <c r="Z35" s="3771"/>
      <c r="AA35" s="3771"/>
      <c r="AB35" s="3771"/>
      <c r="AC35" s="3771"/>
      <c r="AD35" s="3771"/>
      <c r="AE35" s="3771"/>
      <c r="AF35" s="3771"/>
      <c r="AG35" s="3771"/>
      <c r="AH35" s="3771"/>
      <c r="AI35" s="3771"/>
      <c r="AJ35" s="3771"/>
      <c r="AK35" s="3771"/>
      <c r="AL35" s="3771"/>
      <c r="AM35" s="3771"/>
      <c r="AN35" s="3771"/>
      <c r="AO35" s="3771"/>
      <c r="AP35" s="3771"/>
      <c r="AQ35" s="3771"/>
      <c r="AR35" s="3771"/>
      <c r="AS35" s="3771"/>
      <c r="AT35" s="3771"/>
      <c r="AU35" s="3771"/>
      <c r="AV35" s="3772"/>
      <c r="AW35" s="197"/>
    </row>
    <row r="36" spans="1:49" ht="15" thickBot="1">
      <c r="A36" s="1041"/>
      <c r="B36" s="1595"/>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7"/>
      <c r="AW36" s="197"/>
    </row>
    <row r="37" spans="1:49" ht="33" customHeight="1">
      <c r="A37" s="197"/>
      <c r="B37" s="1062"/>
      <c r="C37" s="1062"/>
      <c r="D37" s="1062"/>
      <c r="E37" s="1062"/>
      <c r="F37" s="1062"/>
      <c r="G37" s="1062"/>
      <c r="H37" s="1062"/>
      <c r="I37" s="1062"/>
      <c r="J37" s="1062"/>
      <c r="K37" s="1062"/>
      <c r="L37" s="1062"/>
      <c r="M37" s="1062"/>
      <c r="N37" s="1062"/>
      <c r="O37" s="1062"/>
      <c r="P37" s="1062"/>
      <c r="Q37" s="1062"/>
      <c r="R37" s="1062"/>
      <c r="S37" s="1062"/>
      <c r="T37" s="1697"/>
      <c r="U37" s="1697"/>
      <c r="V37" s="1697"/>
      <c r="W37" s="1697"/>
      <c r="X37" s="1697"/>
      <c r="Y37" s="1697"/>
      <c r="Z37" s="1697"/>
      <c r="AA37" s="1697"/>
      <c r="AB37" s="1697"/>
      <c r="AC37" s="1697"/>
      <c r="AD37" s="1062"/>
      <c r="AE37" s="1062"/>
      <c r="AF37" s="1062"/>
      <c r="AG37" s="1062"/>
      <c r="AH37" s="1062"/>
      <c r="AI37" s="1062"/>
      <c r="AJ37" s="1062"/>
      <c r="AK37" s="1062"/>
      <c r="AL37" s="1062"/>
      <c r="AM37" s="1062"/>
      <c r="AN37" s="1062"/>
      <c r="AO37" s="1062"/>
      <c r="AP37" s="1062"/>
      <c r="AQ37" s="1062"/>
      <c r="AR37" s="1062"/>
      <c r="AS37" s="1062"/>
      <c r="AT37" s="1062"/>
      <c r="AU37" s="1062"/>
      <c r="AV37" s="803" t="s">
        <v>779</v>
      </c>
      <c r="AW37" s="197"/>
    </row>
  </sheetData>
  <mergeCells count="22">
    <mergeCell ref="D14:AV14"/>
    <mergeCell ref="D15:AV15"/>
    <mergeCell ref="D17:AV17"/>
    <mergeCell ref="D18:AV18"/>
    <mergeCell ref="D19:AV19"/>
    <mergeCell ref="B2:AV2"/>
    <mergeCell ref="D9:AV9"/>
    <mergeCell ref="D10:AV10"/>
    <mergeCell ref="D11:AV11"/>
    <mergeCell ref="D13:AV13"/>
    <mergeCell ref="D21:AV21"/>
    <mergeCell ref="D22:AV22"/>
    <mergeCell ref="D23:AV23"/>
    <mergeCell ref="D25:AV25"/>
    <mergeCell ref="D26:AV26"/>
    <mergeCell ref="D34:AV34"/>
    <mergeCell ref="D35:AV35"/>
    <mergeCell ref="D27:AV27"/>
    <mergeCell ref="D29:AV29"/>
    <mergeCell ref="D30:AV30"/>
    <mergeCell ref="D31:AV31"/>
    <mergeCell ref="D33:AV33"/>
  </mergeCells>
  <pageMargins left="0.23" right="0.24" top="0.22" bottom="0.21" header="0.17" footer="0.16"/>
  <pageSetup paperSize="9" scale="32"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A800A8"/>
    <pageSetUpPr fitToPage="1"/>
  </sheetPr>
  <dimension ref="A1:U51"/>
  <sheetViews>
    <sheetView view="pageBreakPreview" topLeftCell="A6" zoomScale="70" zoomScaleNormal="85" zoomScaleSheetLayoutView="70" workbookViewId="0">
      <selection activeCell="L15" sqref="L15"/>
    </sheetView>
  </sheetViews>
  <sheetFormatPr defaultRowHeight="14.25"/>
  <cols>
    <col min="1" max="1" width="2.7109375" style="277" customWidth="1"/>
    <col min="2" max="10" width="9.140625" style="1436"/>
    <col min="11" max="14" width="17.28515625" style="1436" customWidth="1"/>
    <col min="15" max="19" width="14.7109375" style="1436" customWidth="1"/>
    <col min="20" max="20" width="9.7109375" style="1436" customWidth="1"/>
    <col min="21" max="21" width="2.140625" style="277" customWidth="1"/>
    <col min="22" max="22" width="3" style="277" customWidth="1"/>
    <col min="23" max="16384" width="9.140625" style="277"/>
  </cols>
  <sheetData>
    <row r="1" spans="1:21" ht="15.75" thickBot="1">
      <c r="A1" s="197"/>
      <c r="B1" s="1065"/>
      <c r="C1" s="802"/>
      <c r="D1" s="802"/>
      <c r="E1" s="1065" t="str">
        <f>Page3!A4</f>
        <v>MOHOKARE LOCAL MUNICIPALITY</v>
      </c>
      <c r="F1" s="802"/>
      <c r="G1" s="802"/>
      <c r="H1" s="802"/>
      <c r="I1" s="802"/>
      <c r="J1" s="802"/>
      <c r="K1" s="802"/>
      <c r="L1" s="802"/>
      <c r="M1" s="1596" t="str">
        <f>Page3!F4</f>
        <v>WSDP 2012</v>
      </c>
      <c r="N1" s="802"/>
      <c r="O1" s="802"/>
      <c r="P1" s="802"/>
      <c r="Q1" s="802"/>
      <c r="R1" s="802"/>
      <c r="S1" s="802"/>
      <c r="T1" s="802"/>
      <c r="U1" s="197"/>
    </row>
    <row r="2" spans="1:21" ht="15.75" thickBot="1">
      <c r="A2" s="197"/>
      <c r="B2" s="3793" t="s">
        <v>768</v>
      </c>
      <c r="C2" s="3794"/>
      <c r="D2" s="3794"/>
      <c r="E2" s="3794"/>
      <c r="F2" s="3794"/>
      <c r="G2" s="3794"/>
      <c r="H2" s="3794"/>
      <c r="I2" s="3794"/>
      <c r="J2" s="3794"/>
      <c r="K2" s="3794"/>
      <c r="L2" s="3794"/>
      <c r="M2" s="3794"/>
      <c r="N2" s="3794"/>
      <c r="O2" s="3794"/>
      <c r="P2" s="3794"/>
      <c r="Q2" s="3794"/>
      <c r="R2" s="3794"/>
      <c r="S2" s="3794"/>
      <c r="T2" s="3795"/>
      <c r="U2" s="197"/>
    </row>
    <row r="3" spans="1:21" ht="15">
      <c r="A3" s="197"/>
      <c r="B3" s="607"/>
      <c r="C3" s="1068"/>
      <c r="D3" s="1068"/>
      <c r="E3" s="1068"/>
      <c r="F3" s="1068"/>
      <c r="G3" s="1068"/>
      <c r="H3" s="1068"/>
      <c r="I3" s="1068"/>
      <c r="J3" s="1068"/>
      <c r="K3" s="1068"/>
      <c r="L3" s="1068"/>
      <c r="M3" s="1068"/>
      <c r="N3" s="1068"/>
      <c r="O3" s="1068"/>
      <c r="P3" s="1068"/>
      <c r="Q3" s="1068"/>
      <c r="R3" s="1068"/>
      <c r="S3" s="1068"/>
      <c r="T3" s="1069"/>
      <c r="U3" s="197"/>
    </row>
    <row r="4" spans="1:21" ht="18" customHeight="1">
      <c r="A4" s="197"/>
      <c r="B4" s="1597"/>
      <c r="C4" s="834"/>
      <c r="D4" s="834"/>
      <c r="E4" s="834"/>
      <c r="F4" s="834"/>
      <c r="G4" s="834"/>
      <c r="H4" s="834"/>
      <c r="I4" s="834"/>
      <c r="J4" s="834"/>
      <c r="K4" s="3763" t="s">
        <v>29</v>
      </c>
      <c r="L4" s="3763"/>
      <c r="M4" s="3763" t="s">
        <v>755</v>
      </c>
      <c r="N4" s="3763" t="s">
        <v>756</v>
      </c>
      <c r="O4" s="817"/>
      <c r="P4" s="834"/>
      <c r="Q4" s="3765" t="s">
        <v>757</v>
      </c>
      <c r="R4" s="3766"/>
      <c r="S4" s="3767"/>
      <c r="T4" s="597"/>
      <c r="U4" s="197"/>
    </row>
    <row r="5" spans="1:21" ht="45" customHeight="1">
      <c r="A5" s="197"/>
      <c r="B5" s="355"/>
      <c r="C5" s="1383"/>
      <c r="D5" s="59"/>
      <c r="E5" s="59"/>
      <c r="F5" s="59"/>
      <c r="G5" s="59"/>
      <c r="H5" s="59"/>
      <c r="I5" s="59" t="s">
        <v>1</v>
      </c>
      <c r="J5" s="59"/>
      <c r="K5" s="1073" t="s">
        <v>758</v>
      </c>
      <c r="L5" s="1073" t="s">
        <v>759</v>
      </c>
      <c r="M5" s="3763"/>
      <c r="N5" s="3763"/>
      <c r="O5" s="817"/>
      <c r="P5" s="1383"/>
      <c r="Q5" s="3768"/>
      <c r="R5" s="3769"/>
      <c r="S5" s="3770"/>
      <c r="T5" s="601"/>
      <c r="U5" s="197"/>
    </row>
    <row r="6" spans="1:21" ht="15">
      <c r="A6" s="197"/>
      <c r="B6" s="355"/>
      <c r="C6" s="1383"/>
      <c r="D6" s="59"/>
      <c r="E6" s="59"/>
      <c r="F6" s="59"/>
      <c r="G6" s="59"/>
      <c r="H6" s="59"/>
      <c r="I6" s="59"/>
      <c r="J6" s="59"/>
      <c r="K6" s="1641" t="s">
        <v>760</v>
      </c>
      <c r="L6" s="1508" t="s">
        <v>761</v>
      </c>
      <c r="M6" s="1005" t="s">
        <v>762</v>
      </c>
      <c r="N6" s="1509" t="s">
        <v>763</v>
      </c>
      <c r="O6" s="817"/>
      <c r="P6" s="1383"/>
      <c r="Q6" s="838"/>
      <c r="R6" s="839"/>
      <c r="S6" s="840"/>
      <c r="T6" s="601"/>
      <c r="U6" s="197"/>
    </row>
    <row r="7" spans="1:21" ht="15.75">
      <c r="A7" s="197"/>
      <c r="B7" s="3757" t="s">
        <v>499</v>
      </c>
      <c r="C7" s="3758"/>
      <c r="D7" s="3758"/>
      <c r="E7" s="3758"/>
      <c r="F7" s="3758"/>
      <c r="G7" s="3758"/>
      <c r="H7" s="3758"/>
      <c r="I7" s="3758"/>
      <c r="J7" s="3758"/>
      <c r="K7" s="1007">
        <f>'Topic 6'!R9</f>
        <v>0</v>
      </c>
      <c r="L7" s="1008">
        <f>'Topic 6'!S9</f>
        <v>0</v>
      </c>
      <c r="M7" s="3791"/>
      <c r="N7" s="3792"/>
      <c r="O7" s="1594"/>
      <c r="P7" s="1581"/>
      <c r="Q7" s="3759"/>
      <c r="R7" s="841"/>
      <c r="S7" s="842"/>
      <c r="T7" s="1598"/>
      <c r="U7" s="197"/>
    </row>
    <row r="8" spans="1:21" ht="15.75">
      <c r="A8" s="197"/>
      <c r="B8" s="3757" t="s">
        <v>964</v>
      </c>
      <c r="C8" s="3758"/>
      <c r="D8" s="3758"/>
      <c r="E8" s="3758"/>
      <c r="F8" s="3758"/>
      <c r="G8" s="3758"/>
      <c r="H8" s="3758"/>
      <c r="I8" s="3758"/>
      <c r="J8" s="3758"/>
      <c r="K8" s="1007">
        <f>'Topic 6'!R28</f>
        <v>0.5</v>
      </c>
      <c r="L8" s="1008">
        <f>'Topic 6'!S28</f>
        <v>0.6</v>
      </c>
      <c r="M8" s="1642">
        <f>'Topic 6'!AB28</f>
        <v>0.6</v>
      </c>
      <c r="N8" s="1009">
        <f>'Topic 6'!AE28</f>
        <v>0.4</v>
      </c>
      <c r="O8" s="1553"/>
      <c r="P8" s="1599"/>
      <c r="Q8" s="3759"/>
      <c r="R8" s="843"/>
      <c r="S8" s="842"/>
      <c r="T8" s="1598"/>
      <c r="U8" s="197"/>
    </row>
    <row r="9" spans="1:21" ht="18">
      <c r="A9" s="197"/>
      <c r="B9" s="3757" t="s">
        <v>965</v>
      </c>
      <c r="C9" s="3758"/>
      <c r="D9" s="3758"/>
      <c r="E9" s="3758"/>
      <c r="F9" s="3758"/>
      <c r="G9" s="3758"/>
      <c r="H9" s="3758"/>
      <c r="I9" s="3758"/>
      <c r="J9" s="3758"/>
      <c r="K9" s="1007">
        <f>'Topic 6'!R65</f>
        <v>0.24374999999999999</v>
      </c>
      <c r="L9" s="1008">
        <f>'Topic 6'!S65</f>
        <v>0.6</v>
      </c>
      <c r="M9" s="1642">
        <f>'Topic 6'!AB65</f>
        <v>0.6</v>
      </c>
      <c r="N9" s="1009">
        <f>'Topic 6'!AE65</f>
        <v>0.4</v>
      </c>
      <c r="O9" s="1553"/>
      <c r="P9" s="1599"/>
      <c r="Q9" s="1074"/>
      <c r="R9" s="843"/>
      <c r="S9" s="842"/>
      <c r="T9" s="1598"/>
      <c r="U9" s="197"/>
    </row>
    <row r="10" spans="1:21" ht="18">
      <c r="A10" s="197"/>
      <c r="B10" s="3789" t="s">
        <v>966</v>
      </c>
      <c r="C10" s="3790"/>
      <c r="D10" s="3790"/>
      <c r="E10" s="3790"/>
      <c r="F10" s="3790"/>
      <c r="G10" s="3790"/>
      <c r="H10" s="3790"/>
      <c r="I10" s="3790"/>
      <c r="J10" s="3790"/>
      <c r="K10" s="1007">
        <f>'Topic 6'!R108</f>
        <v>0.45</v>
      </c>
      <c r="L10" s="1008">
        <f>'Topic 6'!S108</f>
        <v>0.6</v>
      </c>
      <c r="M10" s="1642">
        <f>'Topic 6'!AB108</f>
        <v>0.6</v>
      </c>
      <c r="N10" s="1009">
        <f>'Topic 6'!AE108</f>
        <v>0.4</v>
      </c>
      <c r="O10" s="1553"/>
      <c r="P10" s="1599"/>
      <c r="Q10" s="1074"/>
      <c r="R10" s="843"/>
      <c r="S10" s="842"/>
      <c r="T10" s="1598"/>
      <c r="U10" s="197"/>
    </row>
    <row r="11" spans="1:21" ht="18">
      <c r="A11" s="197"/>
      <c r="B11" s="3789" t="s">
        <v>1038</v>
      </c>
      <c r="C11" s="3790"/>
      <c r="D11" s="3790"/>
      <c r="E11" s="3790"/>
      <c r="F11" s="3790"/>
      <c r="G11" s="3790"/>
      <c r="H11" s="3790"/>
      <c r="I11" s="3790"/>
      <c r="J11" s="3790"/>
      <c r="K11" s="1007">
        <f>'Topic 6'!R137</f>
        <v>0.80100000000000005</v>
      </c>
      <c r="L11" s="1008">
        <f>'Topic 6'!S137</f>
        <v>0.6</v>
      </c>
      <c r="M11" s="1642">
        <f>'Topic 6'!AB137</f>
        <v>0.6</v>
      </c>
      <c r="N11" s="1009">
        <f>'Topic 6'!AE137</f>
        <v>0.4</v>
      </c>
      <c r="O11" s="1553"/>
      <c r="P11" s="1599"/>
      <c r="Q11" s="844"/>
      <c r="R11" s="845"/>
      <c r="S11" s="846"/>
      <c r="T11" s="1598"/>
      <c r="U11" s="197"/>
    </row>
    <row r="12" spans="1:21" ht="18">
      <c r="A12" s="197"/>
      <c r="B12" s="3789" t="s">
        <v>1039</v>
      </c>
      <c r="C12" s="3790"/>
      <c r="D12" s="3790"/>
      <c r="E12" s="3790"/>
      <c r="F12" s="3790"/>
      <c r="G12" s="3790"/>
      <c r="H12" s="3790"/>
      <c r="I12" s="3790"/>
      <c r="J12" s="3790"/>
      <c r="K12" s="1007">
        <f>'Topic 6'!R145</f>
        <v>0.58599999999999997</v>
      </c>
      <c r="L12" s="1008">
        <f>'Topic 6'!S145</f>
        <v>0.6</v>
      </c>
      <c r="M12" s="1642">
        <f>'Topic 6'!AB145</f>
        <v>0.6</v>
      </c>
      <c r="N12" s="1009">
        <f>'Topic 6'!AE145</f>
        <v>0.4</v>
      </c>
      <c r="O12" s="1553"/>
      <c r="P12" s="1599"/>
      <c r="Q12" s="848"/>
      <c r="R12" s="849"/>
      <c r="S12" s="850"/>
      <c r="T12" s="1600"/>
      <c r="U12" s="197"/>
    </row>
    <row r="13" spans="1:21" ht="18">
      <c r="A13" s="197"/>
      <c r="B13" s="882"/>
      <c r="C13" s="1601"/>
      <c r="D13" s="1601"/>
      <c r="E13" s="1601"/>
      <c r="F13" s="1601"/>
      <c r="G13" s="1601"/>
      <c r="H13" s="1601"/>
      <c r="I13" s="1601"/>
      <c r="J13" s="1601"/>
      <c r="K13" s="1553"/>
      <c r="L13" s="1553"/>
      <c r="M13" s="1553"/>
      <c r="N13" s="1553"/>
      <c r="O13" s="1553"/>
      <c r="P13" s="1599"/>
      <c r="Q13" s="844"/>
      <c r="R13" s="851"/>
      <c r="S13" s="852"/>
      <c r="T13" s="1600"/>
      <c r="U13" s="197"/>
    </row>
    <row r="14" spans="1:21" ht="18">
      <c r="A14" s="197"/>
      <c r="B14" s="882"/>
      <c r="C14" s="1601"/>
      <c r="D14" s="1601"/>
      <c r="E14" s="1601"/>
      <c r="F14" s="1601"/>
      <c r="G14" s="1601"/>
      <c r="H14" s="1601"/>
      <c r="I14" s="1601"/>
      <c r="J14" s="1601"/>
      <c r="K14" s="862">
        <f>AVERAGE(K7:K12)</f>
        <v>0.43012500000000004</v>
      </c>
      <c r="L14" s="862">
        <f>AVERAGE(L7:L12)</f>
        <v>0.5</v>
      </c>
      <c r="M14" s="862">
        <f t="shared" ref="M14:N14" si="0">AVERAGE(M8:M12)</f>
        <v>0.6</v>
      </c>
      <c r="N14" s="862">
        <f t="shared" si="0"/>
        <v>0.4</v>
      </c>
      <c r="O14" s="1560"/>
      <c r="P14" s="1599"/>
      <c r="Q14" s="844"/>
      <c r="R14" s="853"/>
      <c r="S14" s="854"/>
      <c r="T14" s="1598"/>
      <c r="U14" s="197"/>
    </row>
    <row r="15" spans="1:21" ht="18">
      <c r="A15" s="197"/>
      <c r="B15" s="1602"/>
      <c r="C15" s="1601"/>
      <c r="D15" s="1601"/>
      <c r="E15" s="1601"/>
      <c r="F15" s="1601"/>
      <c r="G15" s="1601"/>
      <c r="H15" s="1601"/>
      <c r="I15" s="1601"/>
      <c r="J15" s="1601"/>
      <c r="K15" s="1553"/>
      <c r="L15" s="1553"/>
      <c r="M15" s="1553"/>
      <c r="N15" s="1553"/>
      <c r="O15" s="1553"/>
      <c r="P15" s="1599"/>
      <c r="Q15" s="844"/>
      <c r="R15" s="853"/>
      <c r="S15" s="854"/>
      <c r="T15" s="1600"/>
      <c r="U15" s="499"/>
    </row>
    <row r="16" spans="1:21" ht="18">
      <c r="A16" s="197"/>
      <c r="B16" s="1602"/>
      <c r="C16" s="1601"/>
      <c r="D16" s="1601"/>
      <c r="E16" s="1601"/>
      <c r="F16" s="1601"/>
      <c r="G16" s="1601"/>
      <c r="H16" s="1601"/>
      <c r="I16" s="1601"/>
      <c r="J16" s="1601"/>
      <c r="K16" s="3788"/>
      <c r="L16" s="3788"/>
      <c r="M16" s="3788"/>
      <c r="N16" s="3788"/>
      <c r="O16" s="1594"/>
      <c r="P16" s="1599"/>
      <c r="Q16" s="844"/>
      <c r="R16" s="851"/>
      <c r="S16" s="858"/>
      <c r="T16" s="1600"/>
      <c r="U16" s="499"/>
    </row>
    <row r="17" spans="1:21" ht="15">
      <c r="A17" s="197"/>
      <c r="B17" s="1602"/>
      <c r="C17" s="1599"/>
      <c r="D17" s="1599"/>
      <c r="E17" s="1599"/>
      <c r="F17" s="1599"/>
      <c r="G17" s="1599"/>
      <c r="H17" s="1599"/>
      <c r="I17" s="1599"/>
      <c r="J17" s="1599"/>
      <c r="K17" s="226"/>
      <c r="L17" s="226"/>
      <c r="M17" s="226"/>
      <c r="N17" s="226"/>
      <c r="O17" s="226"/>
      <c r="P17" s="1599"/>
      <c r="Q17" s="860"/>
      <c r="R17" s="814"/>
      <c r="S17" s="861"/>
      <c r="T17" s="1600"/>
      <c r="U17" s="499"/>
    </row>
    <row r="18" spans="1:21" ht="15">
      <c r="A18" s="197"/>
      <c r="B18" s="1602"/>
      <c r="C18" s="1599"/>
      <c r="D18" s="1599"/>
      <c r="E18" s="1599"/>
      <c r="F18" s="1599"/>
      <c r="G18" s="1599"/>
      <c r="H18" s="1599"/>
      <c r="I18" s="1599"/>
      <c r="J18" s="1599"/>
      <c r="K18" s="1599"/>
      <c r="L18" s="1599"/>
      <c r="M18" s="1599"/>
      <c r="N18" s="1599"/>
      <c r="O18" s="1599"/>
      <c r="P18" s="1599"/>
      <c r="Q18" s="860"/>
      <c r="R18" s="814"/>
      <c r="S18" s="861"/>
      <c r="T18" s="1600"/>
      <c r="U18" s="499"/>
    </row>
    <row r="19" spans="1:21" ht="15">
      <c r="A19" s="197"/>
      <c r="B19" s="1602"/>
      <c r="C19" s="1599"/>
      <c r="D19" s="1599"/>
      <c r="E19" s="1599"/>
      <c r="F19" s="1599"/>
      <c r="G19" s="1599"/>
      <c r="H19" s="1599"/>
      <c r="I19" s="1599"/>
      <c r="J19" s="1599"/>
      <c r="K19" s="1599"/>
      <c r="L19" s="1599"/>
      <c r="M19" s="1599"/>
      <c r="N19" s="1599"/>
      <c r="O19" s="1599"/>
      <c r="P19" s="1599"/>
      <c r="Q19" s="860"/>
      <c r="R19" s="814"/>
      <c r="S19" s="861"/>
      <c r="T19" s="1600"/>
      <c r="U19" s="499"/>
    </row>
    <row r="20" spans="1:21" ht="15">
      <c r="A20" s="197"/>
      <c r="B20" s="1602"/>
      <c r="C20" s="1599"/>
      <c r="D20" s="1599"/>
      <c r="E20" s="1599"/>
      <c r="F20" s="1599"/>
      <c r="G20" s="1599"/>
      <c r="H20" s="1599"/>
      <c r="I20" s="1599"/>
      <c r="J20" s="1599"/>
      <c r="K20" s="1599"/>
      <c r="L20" s="1599"/>
      <c r="M20" s="1599"/>
      <c r="N20" s="1599"/>
      <c r="O20" s="1599"/>
      <c r="P20" s="1599"/>
      <c r="Q20" s="860"/>
      <c r="R20" s="814"/>
      <c r="S20" s="861"/>
      <c r="T20" s="1600"/>
      <c r="U20" s="499"/>
    </row>
    <row r="21" spans="1:21" ht="20.25">
      <c r="A21" s="197"/>
      <c r="B21" s="1602"/>
      <c r="C21" s="1599"/>
      <c r="D21" s="1599"/>
      <c r="E21" s="1599"/>
      <c r="F21" s="1599"/>
      <c r="G21" s="1599"/>
      <c r="H21" s="1599"/>
      <c r="I21" s="1599"/>
      <c r="J21" s="1599"/>
      <c r="K21" s="1599"/>
      <c r="L21" s="1599"/>
      <c r="M21" s="1599"/>
      <c r="N21" s="1599"/>
      <c r="O21" s="1599"/>
      <c r="P21" s="1599"/>
      <c r="Q21" s="863"/>
      <c r="R21" s="864"/>
      <c r="S21" s="861"/>
      <c r="T21" s="1600"/>
      <c r="U21" s="499"/>
    </row>
    <row r="22" spans="1:21" ht="20.25">
      <c r="A22" s="197"/>
      <c r="B22" s="1602"/>
      <c r="C22" s="1599"/>
      <c r="D22" s="1599"/>
      <c r="E22" s="1599"/>
      <c r="F22" s="1599"/>
      <c r="G22" s="1599"/>
      <c r="H22" s="1599"/>
      <c r="I22" s="1599"/>
      <c r="J22" s="1599"/>
      <c r="K22" s="1599"/>
      <c r="L22" s="1599"/>
      <c r="M22" s="1599"/>
      <c r="N22" s="1599"/>
      <c r="O22" s="1599"/>
      <c r="P22" s="1599"/>
      <c r="Q22" s="863"/>
      <c r="R22" s="864"/>
      <c r="S22" s="861"/>
      <c r="T22" s="1600"/>
      <c r="U22" s="499"/>
    </row>
    <row r="23" spans="1:21" ht="15">
      <c r="A23" s="197"/>
      <c r="B23" s="1602"/>
      <c r="C23" s="1599"/>
      <c r="D23" s="1599"/>
      <c r="E23" s="1599"/>
      <c r="F23" s="1599"/>
      <c r="G23" s="1599"/>
      <c r="H23" s="1599"/>
      <c r="I23" s="1599"/>
      <c r="J23" s="1599"/>
      <c r="K23" s="1599"/>
      <c r="L23" s="1599"/>
      <c r="M23" s="1599"/>
      <c r="N23" s="1599"/>
      <c r="O23" s="1599"/>
      <c r="P23" s="1599"/>
      <c r="Q23" s="860"/>
      <c r="R23" s="814"/>
      <c r="S23" s="861"/>
      <c r="T23" s="1600"/>
      <c r="U23" s="499"/>
    </row>
    <row r="24" spans="1:21" ht="15">
      <c r="A24" s="197"/>
      <c r="B24" s="1602"/>
      <c r="C24" s="1599"/>
      <c r="D24" s="1599"/>
      <c r="E24" s="1599"/>
      <c r="F24" s="1599"/>
      <c r="G24" s="1599"/>
      <c r="H24" s="1599"/>
      <c r="I24" s="1599"/>
      <c r="J24" s="1599"/>
      <c r="K24" s="1599"/>
      <c r="L24" s="1599"/>
      <c r="M24" s="1599"/>
      <c r="N24" s="1599"/>
      <c r="O24" s="1599"/>
      <c r="P24" s="1599"/>
      <c r="Q24" s="865"/>
      <c r="R24" s="866"/>
      <c r="S24" s="867"/>
      <c r="T24" s="1600"/>
      <c r="U24" s="499"/>
    </row>
    <row r="25" spans="1:21" ht="15">
      <c r="A25" s="197"/>
      <c r="B25" s="1602"/>
      <c r="C25" s="1599"/>
      <c r="D25" s="1599"/>
      <c r="E25" s="1599"/>
      <c r="F25" s="1599"/>
      <c r="G25" s="1599"/>
      <c r="H25" s="1599"/>
      <c r="I25" s="1599"/>
      <c r="J25" s="1599"/>
      <c r="K25" s="1599"/>
      <c r="L25" s="1599"/>
      <c r="M25" s="1599"/>
      <c r="N25" s="1599"/>
      <c r="O25" s="1599"/>
      <c r="P25" s="1599"/>
      <c r="Q25" s="1599"/>
      <c r="R25" s="1599"/>
      <c r="S25" s="1599"/>
      <c r="T25" s="1600"/>
      <c r="U25" s="499"/>
    </row>
    <row r="26" spans="1:21" ht="15">
      <c r="A26" s="197"/>
      <c r="B26" s="1602"/>
      <c r="C26" s="1599"/>
      <c r="D26" s="1599"/>
      <c r="E26" s="1599"/>
      <c r="F26" s="1599"/>
      <c r="G26" s="1599"/>
      <c r="H26" s="1599"/>
      <c r="I26" s="1599"/>
      <c r="J26" s="1599"/>
      <c r="K26" s="1599"/>
      <c r="L26" s="1599"/>
      <c r="M26" s="1599"/>
      <c r="N26" s="1599"/>
      <c r="O26" s="1599"/>
      <c r="P26" s="1599"/>
      <c r="Q26" s="1599"/>
      <c r="R26" s="1599"/>
      <c r="S26" s="1599"/>
      <c r="T26" s="1600"/>
      <c r="U26" s="499"/>
    </row>
    <row r="27" spans="1:21" ht="15">
      <c r="A27" s="197"/>
      <c r="B27" s="1602"/>
      <c r="C27" s="1599"/>
      <c r="D27" s="1599"/>
      <c r="E27" s="1599"/>
      <c r="F27" s="1599"/>
      <c r="G27" s="1599"/>
      <c r="H27" s="1599"/>
      <c r="I27" s="1599"/>
      <c r="J27" s="1599"/>
      <c r="K27" s="1599"/>
      <c r="L27" s="1599"/>
      <c r="M27" s="1599"/>
      <c r="N27" s="1599"/>
      <c r="O27" s="1599"/>
      <c r="P27" s="1599"/>
      <c r="Q27" s="1599"/>
      <c r="R27" s="1599"/>
      <c r="S27" s="1599"/>
      <c r="T27" s="1600"/>
      <c r="U27" s="499"/>
    </row>
    <row r="28" spans="1:21" ht="15">
      <c r="A28" s="197"/>
      <c r="B28" s="1602"/>
      <c r="C28" s="1599"/>
      <c r="D28" s="1599"/>
      <c r="E28" s="1599"/>
      <c r="F28" s="1599"/>
      <c r="G28" s="1599"/>
      <c r="H28" s="1599"/>
      <c r="I28" s="1599"/>
      <c r="J28" s="1599"/>
      <c r="K28" s="1599"/>
      <c r="L28" s="1599"/>
      <c r="M28" s="1599"/>
      <c r="N28" s="1599"/>
      <c r="O28" s="1599"/>
      <c r="P28" s="1599"/>
      <c r="Q28" s="1599"/>
      <c r="R28" s="1599"/>
      <c r="S28" s="1599"/>
      <c r="T28" s="1600"/>
      <c r="U28" s="499"/>
    </row>
    <row r="29" spans="1:21" ht="15">
      <c r="A29" s="197"/>
      <c r="B29" s="1602"/>
      <c r="C29" s="1599"/>
      <c r="D29" s="1599"/>
      <c r="E29" s="1599"/>
      <c r="F29" s="1599"/>
      <c r="G29" s="1599"/>
      <c r="H29" s="1599"/>
      <c r="I29" s="1599"/>
      <c r="J29" s="1599"/>
      <c r="K29" s="1599"/>
      <c r="L29" s="1599"/>
      <c r="M29" s="1599"/>
      <c r="N29" s="1599"/>
      <c r="O29" s="1599"/>
      <c r="P29" s="1599"/>
      <c r="Q29" s="1599"/>
      <c r="R29" s="1599"/>
      <c r="S29" s="1599"/>
      <c r="T29" s="1600"/>
      <c r="U29" s="499"/>
    </row>
    <row r="30" spans="1:21" ht="15">
      <c r="A30" s="197"/>
      <c r="B30" s="1602"/>
      <c r="C30" s="1599"/>
      <c r="D30" s="1599"/>
      <c r="E30" s="1599"/>
      <c r="F30" s="1599"/>
      <c r="G30" s="1599"/>
      <c r="H30" s="1599"/>
      <c r="I30" s="1599"/>
      <c r="J30" s="1599"/>
      <c r="K30" s="1599"/>
      <c r="L30" s="1599"/>
      <c r="M30" s="1599"/>
      <c r="N30" s="1599"/>
      <c r="O30" s="1599"/>
      <c r="P30" s="1599"/>
      <c r="Q30" s="1599"/>
      <c r="R30" s="1599"/>
      <c r="S30" s="1599"/>
      <c r="T30" s="1600"/>
      <c r="U30" s="499"/>
    </row>
    <row r="31" spans="1:21" ht="15">
      <c r="A31" s="197"/>
      <c r="B31" s="1602"/>
      <c r="C31" s="1599"/>
      <c r="D31" s="1599"/>
      <c r="E31" s="1599"/>
      <c r="F31" s="1599"/>
      <c r="G31" s="1599"/>
      <c r="H31" s="1599"/>
      <c r="I31" s="1599"/>
      <c r="J31" s="1599"/>
      <c r="K31" s="1599"/>
      <c r="L31" s="1599"/>
      <c r="M31" s="1599"/>
      <c r="N31" s="1599"/>
      <c r="O31" s="1599"/>
      <c r="P31" s="1599"/>
      <c r="Q31" s="1599"/>
      <c r="R31" s="1599"/>
      <c r="S31" s="1599"/>
      <c r="T31" s="1600"/>
      <c r="U31" s="499"/>
    </row>
    <row r="32" spans="1:21" ht="15">
      <c r="A32" s="197"/>
      <c r="B32" s="1587"/>
      <c r="C32" s="1599"/>
      <c r="D32" s="1599"/>
      <c r="E32" s="1599"/>
      <c r="F32" s="1599"/>
      <c r="G32" s="1599"/>
      <c r="H32" s="1599"/>
      <c r="I32" s="1599"/>
      <c r="J32" s="1599"/>
      <c r="K32" s="1599"/>
      <c r="L32" s="1599"/>
      <c r="M32" s="1599"/>
      <c r="N32" s="1599"/>
      <c r="O32" s="1599"/>
      <c r="P32" s="1599"/>
      <c r="Q32" s="1599"/>
      <c r="R32" s="1599"/>
      <c r="S32" s="1599"/>
      <c r="T32" s="1600"/>
      <c r="U32" s="197"/>
    </row>
    <row r="33" spans="1:21" ht="15.75">
      <c r="A33" s="197"/>
      <c r="B33" s="1587"/>
      <c r="C33" s="1599"/>
      <c r="D33" s="1599"/>
      <c r="E33" s="1599"/>
      <c r="F33" s="1599"/>
      <c r="G33" s="1599"/>
      <c r="H33" s="1599"/>
      <c r="I33" s="1599"/>
      <c r="J33" s="1599"/>
      <c r="K33" s="1599"/>
      <c r="L33" s="1599"/>
      <c r="M33" s="1599"/>
      <c r="N33" s="1599"/>
      <c r="O33" s="1599"/>
      <c r="P33" s="1599"/>
      <c r="Q33" s="1599"/>
      <c r="R33" s="1599"/>
      <c r="S33" s="1599"/>
      <c r="T33" s="1598"/>
      <c r="U33" s="197"/>
    </row>
    <row r="34" spans="1:21" ht="15.75">
      <c r="A34" s="197"/>
      <c r="B34" s="1587"/>
      <c r="C34" s="1599"/>
      <c r="D34" s="1599"/>
      <c r="E34" s="1599"/>
      <c r="F34" s="1599"/>
      <c r="G34" s="1599"/>
      <c r="H34" s="1599"/>
      <c r="I34" s="1599"/>
      <c r="J34" s="1599"/>
      <c r="K34" s="1599"/>
      <c r="L34" s="1599"/>
      <c r="M34" s="1599"/>
      <c r="N34" s="1599"/>
      <c r="O34" s="1599"/>
      <c r="P34" s="1599"/>
      <c r="Q34" s="1599"/>
      <c r="R34" s="1599"/>
      <c r="S34" s="1599"/>
      <c r="T34" s="1598"/>
      <c r="U34" s="197"/>
    </row>
    <row r="35" spans="1:21" ht="15.75">
      <c r="A35" s="197"/>
      <c r="B35" s="1587"/>
      <c r="C35" s="1599"/>
      <c r="D35" s="1599"/>
      <c r="E35" s="1599"/>
      <c r="F35" s="1599"/>
      <c r="G35" s="1599"/>
      <c r="H35" s="1599"/>
      <c r="I35" s="1599"/>
      <c r="J35" s="1599"/>
      <c r="K35" s="1599"/>
      <c r="L35" s="1599"/>
      <c r="M35" s="1599"/>
      <c r="N35" s="1599"/>
      <c r="O35" s="1599"/>
      <c r="P35" s="1599"/>
      <c r="Q35" s="1599"/>
      <c r="R35" s="1599"/>
      <c r="S35" s="1599"/>
      <c r="T35" s="1598"/>
      <c r="U35" s="197"/>
    </row>
    <row r="36" spans="1:21" ht="15.75">
      <c r="A36" s="197"/>
      <c r="B36" s="1587"/>
      <c r="C36" s="1599"/>
      <c r="D36" s="1599"/>
      <c r="E36" s="1599"/>
      <c r="F36" s="1599"/>
      <c r="G36" s="1599"/>
      <c r="H36" s="1599"/>
      <c r="I36" s="1599"/>
      <c r="J36" s="1599"/>
      <c r="K36" s="1599"/>
      <c r="L36" s="1599"/>
      <c r="M36" s="1599"/>
      <c r="N36" s="1599"/>
      <c r="O36" s="1599"/>
      <c r="P36" s="1599"/>
      <c r="Q36" s="1599"/>
      <c r="R36" s="1599"/>
      <c r="S36" s="1599"/>
      <c r="T36" s="1598"/>
      <c r="U36" s="197"/>
    </row>
    <row r="37" spans="1:21" ht="15.75">
      <c r="A37" s="197"/>
      <c r="B37" s="1587"/>
      <c r="C37" s="1599"/>
      <c r="D37" s="1599"/>
      <c r="E37" s="1599"/>
      <c r="F37" s="1599"/>
      <c r="G37" s="1599"/>
      <c r="H37" s="1599"/>
      <c r="I37" s="1599"/>
      <c r="J37" s="1599"/>
      <c r="K37" s="1599"/>
      <c r="L37" s="1599"/>
      <c r="M37" s="1599"/>
      <c r="N37" s="1599"/>
      <c r="O37" s="1599"/>
      <c r="P37" s="1599"/>
      <c r="Q37" s="1599"/>
      <c r="R37" s="1599"/>
      <c r="S37" s="1599"/>
      <c r="T37" s="1598"/>
      <c r="U37" s="232"/>
    </row>
    <row r="38" spans="1:21" ht="15.75">
      <c r="A38" s="197"/>
      <c r="B38" s="1587"/>
      <c r="C38" s="1599"/>
      <c r="D38" s="1599"/>
      <c r="E38" s="1599"/>
      <c r="F38" s="1599"/>
      <c r="G38" s="1599"/>
      <c r="H38" s="1599"/>
      <c r="I38" s="1599"/>
      <c r="J38" s="1599"/>
      <c r="K38" s="1599"/>
      <c r="L38" s="1599"/>
      <c r="M38" s="1599"/>
      <c r="N38" s="1599"/>
      <c r="O38" s="1599"/>
      <c r="P38" s="1599"/>
      <c r="Q38" s="1599"/>
      <c r="R38" s="1599"/>
      <c r="S38" s="1599"/>
      <c r="T38" s="1598"/>
      <c r="U38" s="197"/>
    </row>
    <row r="39" spans="1:21" ht="15.75">
      <c r="A39" s="197"/>
      <c r="B39" s="1587"/>
      <c r="C39" s="1599"/>
      <c r="D39" s="1599"/>
      <c r="E39" s="1599"/>
      <c r="F39" s="1599"/>
      <c r="G39" s="1599"/>
      <c r="H39" s="1599"/>
      <c r="I39" s="1599"/>
      <c r="J39" s="1599"/>
      <c r="K39" s="1599"/>
      <c r="L39" s="1599"/>
      <c r="M39" s="1599"/>
      <c r="N39" s="1599"/>
      <c r="O39" s="1599"/>
      <c r="P39" s="1599"/>
      <c r="Q39" s="1599"/>
      <c r="R39" s="1599"/>
      <c r="S39" s="1599"/>
      <c r="T39" s="1598"/>
      <c r="U39" s="197"/>
    </row>
    <row r="40" spans="1:21" ht="15.75">
      <c r="A40" s="197"/>
      <c r="B40" s="1587"/>
      <c r="C40" s="1599"/>
      <c r="D40" s="1599"/>
      <c r="E40" s="1599"/>
      <c r="F40" s="1599"/>
      <c r="G40" s="1599"/>
      <c r="H40" s="1599"/>
      <c r="I40" s="1599"/>
      <c r="J40" s="1599"/>
      <c r="K40" s="1599"/>
      <c r="L40" s="1599"/>
      <c r="M40" s="1599"/>
      <c r="N40" s="1599"/>
      <c r="O40" s="1599"/>
      <c r="P40" s="1599"/>
      <c r="Q40" s="1599"/>
      <c r="R40" s="1599"/>
      <c r="S40" s="1599"/>
      <c r="T40" s="1598"/>
      <c r="U40" s="197"/>
    </row>
    <row r="41" spans="1:21" ht="15.75">
      <c r="A41" s="197"/>
      <c r="B41" s="1587"/>
      <c r="C41" s="1599"/>
      <c r="D41" s="1599"/>
      <c r="E41" s="1599"/>
      <c r="F41" s="1599"/>
      <c r="G41" s="1599"/>
      <c r="H41" s="1599"/>
      <c r="I41" s="1599"/>
      <c r="J41" s="1599"/>
      <c r="K41" s="1599"/>
      <c r="L41" s="1599"/>
      <c r="M41" s="1599"/>
      <c r="N41" s="1599"/>
      <c r="O41" s="1599"/>
      <c r="P41" s="1599"/>
      <c r="Q41" s="1599"/>
      <c r="R41" s="1599"/>
      <c r="S41" s="1599"/>
      <c r="T41" s="1598"/>
      <c r="U41" s="197"/>
    </row>
    <row r="42" spans="1:21" ht="15.75">
      <c r="A42" s="197"/>
      <c r="B42" s="1587"/>
      <c r="C42" s="1599"/>
      <c r="D42" s="1599"/>
      <c r="E42" s="1599"/>
      <c r="F42" s="1599"/>
      <c r="G42" s="1599"/>
      <c r="H42" s="1599"/>
      <c r="I42" s="1599"/>
      <c r="J42" s="1599"/>
      <c r="K42" s="1599"/>
      <c r="L42" s="1599"/>
      <c r="M42" s="1599"/>
      <c r="N42" s="1599"/>
      <c r="O42" s="1599"/>
      <c r="P42" s="1599"/>
      <c r="Q42" s="1599"/>
      <c r="R42" s="1599"/>
      <c r="S42" s="1599"/>
      <c r="T42" s="1598"/>
      <c r="U42" s="197"/>
    </row>
    <row r="43" spans="1:21" ht="15">
      <c r="A43" s="197"/>
      <c r="B43" s="1602"/>
      <c r="C43" s="1599"/>
      <c r="D43" s="1599"/>
      <c r="E43" s="1599"/>
      <c r="F43" s="1599"/>
      <c r="G43" s="1599"/>
      <c r="H43" s="1599"/>
      <c r="I43" s="1599"/>
      <c r="J43" s="1599"/>
      <c r="K43" s="1599"/>
      <c r="L43" s="1599"/>
      <c r="M43" s="1599"/>
      <c r="N43" s="1599"/>
      <c r="O43" s="1599"/>
      <c r="P43" s="1599"/>
      <c r="Q43" s="1599"/>
      <c r="R43" s="1599"/>
      <c r="S43" s="1599"/>
      <c r="T43" s="1600"/>
      <c r="U43" s="197"/>
    </row>
    <row r="44" spans="1:21" ht="15">
      <c r="A44" s="197"/>
      <c r="B44" s="1602"/>
      <c r="C44" s="1599"/>
      <c r="D44" s="1599"/>
      <c r="E44" s="1599"/>
      <c r="F44" s="1599"/>
      <c r="G44" s="1599"/>
      <c r="H44" s="1599"/>
      <c r="I44" s="1599"/>
      <c r="J44" s="1599"/>
      <c r="K44" s="1599"/>
      <c r="L44" s="1599"/>
      <c r="M44" s="1599"/>
      <c r="N44" s="1599"/>
      <c r="O44" s="1599"/>
      <c r="P44" s="1599"/>
      <c r="Q44" s="1599"/>
      <c r="R44" s="1599"/>
      <c r="S44" s="1599"/>
      <c r="T44" s="1600"/>
      <c r="U44" s="197"/>
    </row>
    <row r="45" spans="1:21" ht="15">
      <c r="A45" s="197"/>
      <c r="B45" s="1602"/>
      <c r="C45" s="1599"/>
      <c r="D45" s="1599"/>
      <c r="E45" s="1599"/>
      <c r="F45" s="1599"/>
      <c r="G45" s="1599"/>
      <c r="H45" s="1599"/>
      <c r="I45" s="1599"/>
      <c r="J45" s="1599"/>
      <c r="K45" s="1599"/>
      <c r="L45" s="1599"/>
      <c r="M45" s="1599"/>
      <c r="N45" s="1599"/>
      <c r="O45" s="1599"/>
      <c r="P45" s="1599"/>
      <c r="Q45" s="1599"/>
      <c r="R45" s="1599"/>
      <c r="S45" s="1599"/>
      <c r="T45" s="1600"/>
      <c r="U45" s="197"/>
    </row>
    <row r="46" spans="1:21" ht="15">
      <c r="A46" s="197"/>
      <c r="B46" s="1602"/>
      <c r="C46" s="1599"/>
      <c r="D46" s="1599"/>
      <c r="E46" s="1599"/>
      <c r="F46" s="1599"/>
      <c r="G46" s="1599"/>
      <c r="H46" s="1599"/>
      <c r="I46" s="1599"/>
      <c r="J46" s="1599"/>
      <c r="K46" s="1599"/>
      <c r="L46" s="1599"/>
      <c r="M46" s="1599"/>
      <c r="N46" s="1599"/>
      <c r="O46" s="1599"/>
      <c r="P46" s="1599"/>
      <c r="Q46" s="1599"/>
      <c r="R46" s="1599"/>
      <c r="S46" s="1599"/>
      <c r="T46" s="1600"/>
      <c r="U46" s="197"/>
    </row>
    <row r="47" spans="1:21" ht="15">
      <c r="A47" s="197"/>
      <c r="B47" s="1602"/>
      <c r="C47" s="1599"/>
      <c r="D47" s="1599"/>
      <c r="E47" s="1599"/>
      <c r="F47" s="1599"/>
      <c r="G47" s="1599"/>
      <c r="H47" s="1599"/>
      <c r="I47" s="1599"/>
      <c r="J47" s="1599"/>
      <c r="K47" s="1599"/>
      <c r="L47" s="1599"/>
      <c r="M47" s="1599"/>
      <c r="S47" s="1599"/>
      <c r="T47" s="1600"/>
      <c r="U47" s="197"/>
    </row>
    <row r="48" spans="1:21" ht="15">
      <c r="A48" s="197"/>
      <c r="B48" s="1602"/>
      <c r="C48" s="1599"/>
      <c r="D48" s="1599"/>
      <c r="E48" s="1599"/>
      <c r="F48" s="1599"/>
      <c r="G48" s="1599"/>
      <c r="H48" s="1599"/>
      <c r="I48" s="1599"/>
      <c r="J48" s="1599"/>
      <c r="K48" s="1599"/>
      <c r="L48" s="1599"/>
      <c r="M48" s="1599"/>
      <c r="N48" s="1599"/>
      <c r="O48" s="1599"/>
      <c r="P48" s="1599"/>
      <c r="Q48" s="1599"/>
      <c r="R48" s="1599"/>
      <c r="S48" s="1599"/>
      <c r="T48" s="1600"/>
      <c r="U48" s="197"/>
    </row>
    <row r="49" spans="1:21" ht="16.5" thickBot="1">
      <c r="A49" s="197"/>
      <c r="B49" s="1602"/>
      <c r="C49" s="1599"/>
      <c r="D49" s="1599"/>
      <c r="E49" s="1599"/>
      <c r="F49" s="1599"/>
      <c r="G49" s="1599"/>
      <c r="H49" s="1599"/>
      <c r="I49" s="1599"/>
      <c r="J49" s="1599"/>
      <c r="K49" s="1599"/>
      <c r="L49" s="1599"/>
      <c r="M49" s="1599"/>
      <c r="N49" s="877" t="s">
        <v>766</v>
      </c>
      <c r="O49" s="877"/>
      <c r="P49" s="878">
        <f>AVERAGE(K14:N14)</f>
        <v>0.48253124999999997</v>
      </c>
      <c r="Q49" s="1603"/>
      <c r="R49" s="1603"/>
      <c r="S49" s="1599"/>
      <c r="T49" s="1600"/>
      <c r="U49" s="197"/>
    </row>
    <row r="50" spans="1:21" ht="15.75" thickBot="1">
      <c r="A50" s="197"/>
      <c r="B50" s="1604"/>
      <c r="C50" s="1605"/>
      <c r="D50" s="1605"/>
      <c r="E50" s="1605"/>
      <c r="F50" s="1605"/>
      <c r="G50" s="1605"/>
      <c r="H50" s="1605"/>
      <c r="I50" s="1605"/>
      <c r="J50" s="1605"/>
      <c r="K50" s="1605"/>
      <c r="L50" s="1605"/>
      <c r="M50" s="1605"/>
      <c r="N50" s="1605"/>
      <c r="O50" s="1605"/>
      <c r="P50" s="1605"/>
      <c r="Q50" s="1605"/>
      <c r="R50" s="1605"/>
      <c r="S50" s="1605"/>
      <c r="T50" s="1606"/>
      <c r="U50" s="197"/>
    </row>
    <row r="51" spans="1:21" ht="33.75" customHeight="1">
      <c r="A51" s="197"/>
      <c r="B51" s="802" t="s">
        <v>1</v>
      </c>
      <c r="C51" s="802"/>
      <c r="D51" s="802"/>
      <c r="E51" s="802"/>
      <c r="F51" s="802"/>
      <c r="G51" s="802"/>
      <c r="H51" s="802"/>
      <c r="I51" s="802"/>
      <c r="J51" s="802"/>
      <c r="K51" s="802"/>
      <c r="L51" s="802"/>
      <c r="M51" s="802"/>
      <c r="N51" s="802"/>
      <c r="O51" s="802"/>
      <c r="P51" s="802"/>
      <c r="Q51" s="802"/>
      <c r="R51" s="802"/>
      <c r="S51" s="500"/>
      <c r="T51" s="803" t="s">
        <v>782</v>
      </c>
      <c r="U51" s="197"/>
    </row>
  </sheetData>
  <sheetProtection password="E6EF" sheet="1" objects="1" scenarios="1" selectLockedCells="1" selectUnlockedCells="1"/>
  <mergeCells count="14">
    <mergeCell ref="B2:T2"/>
    <mergeCell ref="K4:L4"/>
    <mergeCell ref="M4:M5"/>
    <mergeCell ref="N4:N5"/>
    <mergeCell ref="Q4:S5"/>
    <mergeCell ref="K16:N16"/>
    <mergeCell ref="Q7:Q8"/>
    <mergeCell ref="B11:J11"/>
    <mergeCell ref="B12:J12"/>
    <mergeCell ref="B9:J9"/>
    <mergeCell ref="B10:J10"/>
    <mergeCell ref="B8:J8"/>
    <mergeCell ref="B7:J7"/>
    <mergeCell ref="M7:N7"/>
  </mergeCells>
  <pageMargins left="0.39370078740157483" right="0.43307086614173229" top="0.39370078740157483" bottom="0.43307086614173229" header="0.31496062992125984" footer="0.31496062992125984"/>
  <pageSetup paperSize="9" scale="5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pageSetUpPr fitToPage="1"/>
  </sheetPr>
  <dimension ref="A1:AZ33"/>
  <sheetViews>
    <sheetView view="pageBreakPreview" zoomScale="60" zoomScaleNormal="55" workbookViewId="0"/>
  </sheetViews>
  <sheetFormatPr defaultRowHeight="14.25"/>
  <cols>
    <col min="1" max="1" width="2.7109375" style="277" customWidth="1"/>
    <col min="2" max="50" width="9.140625" style="277"/>
    <col min="51" max="51" width="4" style="277" customWidth="1"/>
    <col min="52" max="52" width="3.42578125" style="277" customWidth="1"/>
    <col min="53" max="16384" width="9.140625" style="277"/>
  </cols>
  <sheetData>
    <row r="1" spans="1:52" ht="15.75" thickBot="1">
      <c r="A1" s="197"/>
      <c r="B1" s="985"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8"/>
      <c r="AT1" s="198"/>
      <c r="AU1" s="198"/>
      <c r="AV1" s="198"/>
      <c r="AW1" s="198" t="str">
        <f>Page3!F4</f>
        <v>WSDP 2012</v>
      </c>
      <c r="AX1" s="198"/>
      <c r="AY1" s="197"/>
      <c r="AZ1" s="197"/>
    </row>
    <row r="2" spans="1:52" ht="15">
      <c r="A2" s="197"/>
      <c r="B2" s="3796" t="s">
        <v>768</v>
      </c>
      <c r="C2" s="3797"/>
      <c r="D2" s="3797"/>
      <c r="E2" s="3797"/>
      <c r="F2" s="3797"/>
      <c r="G2" s="3797"/>
      <c r="H2" s="3797"/>
      <c r="I2" s="3797"/>
      <c r="J2" s="3797"/>
      <c r="K2" s="3797"/>
      <c r="L2" s="3797"/>
      <c r="M2" s="3797"/>
      <c r="N2" s="3797"/>
      <c r="O2" s="3797"/>
      <c r="P2" s="3797"/>
      <c r="Q2" s="3797"/>
      <c r="R2" s="3797"/>
      <c r="S2" s="3797"/>
      <c r="T2" s="3797"/>
      <c r="U2" s="3797"/>
      <c r="V2" s="3797"/>
      <c r="W2" s="3797"/>
      <c r="X2" s="3797"/>
      <c r="Y2" s="3797"/>
      <c r="Z2" s="3797"/>
      <c r="AA2" s="3797"/>
      <c r="AB2" s="3797"/>
      <c r="AC2" s="3797"/>
      <c r="AD2" s="3797"/>
      <c r="AE2" s="3797"/>
      <c r="AF2" s="3797"/>
      <c r="AG2" s="3797"/>
      <c r="AH2" s="3797"/>
      <c r="AI2" s="3797"/>
      <c r="AJ2" s="3797"/>
      <c r="AK2" s="3797"/>
      <c r="AL2" s="3797"/>
      <c r="AM2" s="3797"/>
      <c r="AN2" s="3797"/>
      <c r="AO2" s="3797"/>
      <c r="AP2" s="3797"/>
      <c r="AQ2" s="3797"/>
      <c r="AR2" s="3797"/>
      <c r="AS2" s="3797"/>
      <c r="AT2" s="3797"/>
      <c r="AU2" s="3797"/>
      <c r="AV2" s="3797"/>
      <c r="AW2" s="3797"/>
      <c r="AX2" s="3797"/>
      <c r="AY2" s="3798"/>
      <c r="AZ2" s="197"/>
    </row>
    <row r="3" spans="1:52" ht="15">
      <c r="A3" s="197"/>
      <c r="B3" s="1590"/>
      <c r="C3" s="1591"/>
      <c r="D3" s="1591"/>
      <c r="E3" s="1591"/>
      <c r="F3" s="1591"/>
      <c r="G3" s="1591"/>
      <c r="H3" s="1591"/>
      <c r="I3" s="1591"/>
      <c r="J3" s="1591"/>
      <c r="K3" s="1591"/>
      <c r="L3" s="1591"/>
      <c r="M3" s="1591"/>
      <c r="N3" s="1591"/>
      <c r="O3" s="1591"/>
      <c r="P3" s="1591"/>
      <c r="Q3" s="1591"/>
      <c r="R3" s="1591"/>
      <c r="S3" s="1591"/>
      <c r="T3" s="1591"/>
      <c r="U3" s="1591"/>
      <c r="V3" s="1591"/>
      <c r="W3" s="1591"/>
      <c r="X3" s="1591"/>
      <c r="Y3" s="1591"/>
      <c r="Z3" s="1591"/>
      <c r="AA3" s="1591"/>
      <c r="AB3" s="1591"/>
      <c r="AC3" s="1591"/>
      <c r="AD3" s="1591"/>
      <c r="AE3" s="1591"/>
      <c r="AF3" s="1591"/>
      <c r="AG3" s="1591"/>
      <c r="AH3" s="1591"/>
      <c r="AI3" s="1591"/>
      <c r="AJ3" s="1591"/>
      <c r="AK3" s="1591"/>
      <c r="AL3" s="1591"/>
      <c r="AM3" s="1591"/>
      <c r="AN3" s="1591"/>
      <c r="AO3" s="1591"/>
      <c r="AP3" s="1591"/>
      <c r="AQ3" s="1591"/>
      <c r="AR3" s="1591"/>
      <c r="AS3" s="1591"/>
      <c r="AT3" s="1591"/>
      <c r="AU3" s="1591"/>
      <c r="AV3" s="1591"/>
      <c r="AW3" s="1591"/>
      <c r="AX3" s="1591"/>
      <c r="AY3" s="1592"/>
      <c r="AZ3" s="197"/>
    </row>
    <row r="4" spans="1:52" ht="37.5" customHeight="1">
      <c r="A4" s="197"/>
      <c r="B4" s="998" t="s">
        <v>829</v>
      </c>
      <c r="C4" s="1700"/>
      <c r="D4" s="1591"/>
      <c r="E4" s="1591"/>
      <c r="F4" s="1591"/>
      <c r="G4" s="1591"/>
      <c r="H4" s="1591"/>
      <c r="I4" s="1591"/>
      <c r="J4" s="1591"/>
      <c r="K4" s="1591"/>
      <c r="L4" s="1591"/>
      <c r="M4" s="1591"/>
      <c r="N4" s="1591"/>
      <c r="O4" s="1591"/>
      <c r="P4" s="1591"/>
      <c r="Q4" s="1591"/>
      <c r="R4" s="1591"/>
      <c r="S4" s="1591"/>
      <c r="T4" s="1591"/>
      <c r="U4" s="1591"/>
      <c r="V4" s="1591"/>
      <c r="W4" s="1591"/>
      <c r="X4" s="1591"/>
      <c r="Y4" s="1591"/>
      <c r="Z4" s="1591"/>
      <c r="AA4" s="1591"/>
      <c r="AB4" s="1591"/>
      <c r="AC4" s="1591"/>
      <c r="AD4" s="1591"/>
      <c r="AE4" s="1591"/>
      <c r="AF4" s="1591"/>
      <c r="AG4" s="1591"/>
      <c r="AH4" s="1591"/>
      <c r="AI4" s="1591"/>
      <c r="AJ4" s="1591"/>
      <c r="AK4" s="1591"/>
      <c r="AL4" s="1591"/>
      <c r="AM4" s="1591"/>
      <c r="AN4" s="1591"/>
      <c r="AO4" s="1591"/>
      <c r="AP4" s="1591"/>
      <c r="AQ4" s="1591"/>
      <c r="AR4" s="1591"/>
      <c r="AS4" s="1591"/>
      <c r="AT4" s="1591"/>
      <c r="AU4" s="1591"/>
      <c r="AV4" s="1591"/>
      <c r="AW4" s="1591"/>
      <c r="AX4" s="1591"/>
      <c r="AY4" s="1592"/>
      <c r="AZ4" s="197"/>
    </row>
    <row r="5" spans="1:52" ht="18" customHeight="1">
      <c r="A5" s="197"/>
      <c r="B5" s="276"/>
      <c r="C5" s="1700"/>
      <c r="D5" s="1591"/>
      <c r="E5" s="1591"/>
      <c r="F5" s="1591"/>
      <c r="G5" s="1591"/>
      <c r="H5" s="1591"/>
      <c r="I5" s="1591"/>
      <c r="J5" s="1591"/>
      <c r="K5" s="1591"/>
      <c r="L5" s="1591"/>
      <c r="M5" s="1591"/>
      <c r="N5" s="1591"/>
      <c r="O5" s="1591"/>
      <c r="P5" s="1591"/>
      <c r="Q5" s="1591"/>
      <c r="R5" s="1591"/>
      <c r="S5" s="1591"/>
      <c r="T5" s="1591"/>
      <c r="U5" s="1591"/>
      <c r="V5" s="1591"/>
      <c r="W5" s="1591"/>
      <c r="X5" s="1591"/>
      <c r="Y5" s="1591"/>
      <c r="Z5" s="1591"/>
      <c r="AA5" s="1591"/>
      <c r="AB5" s="1591"/>
      <c r="AC5" s="1591"/>
      <c r="AD5" s="1591"/>
      <c r="AE5" s="1591"/>
      <c r="AF5" s="1591"/>
      <c r="AG5" s="1591"/>
      <c r="AH5" s="1591"/>
      <c r="AI5" s="1591"/>
      <c r="AJ5" s="1591"/>
      <c r="AK5" s="1591"/>
      <c r="AL5" s="1591"/>
      <c r="AM5" s="1591"/>
      <c r="AN5" s="1591"/>
      <c r="AO5" s="1591"/>
      <c r="AP5" s="1591"/>
      <c r="AQ5" s="1591"/>
      <c r="AR5" s="1591"/>
      <c r="AS5" s="1591"/>
      <c r="AT5" s="1591"/>
      <c r="AU5" s="1591"/>
      <c r="AV5" s="1591"/>
      <c r="AW5" s="1591"/>
      <c r="AX5" s="1591"/>
      <c r="AY5" s="1592"/>
      <c r="AZ5" s="197"/>
    </row>
    <row r="6" spans="1:52" ht="20.25">
      <c r="A6" s="197"/>
      <c r="B6" s="819" t="s">
        <v>828</v>
      </c>
      <c r="C6" s="1700"/>
      <c r="D6" s="1591"/>
      <c r="E6" s="1591"/>
      <c r="F6" s="1591"/>
      <c r="G6" s="1591"/>
      <c r="H6" s="1591"/>
      <c r="I6" s="1591"/>
      <c r="J6" s="1591"/>
      <c r="K6" s="1591"/>
      <c r="L6" s="1591"/>
      <c r="M6" s="1591"/>
      <c r="N6" s="1591"/>
      <c r="O6" s="1591"/>
      <c r="P6" s="1591"/>
      <c r="Q6" s="1591"/>
      <c r="R6" s="1591"/>
      <c r="S6" s="1591"/>
      <c r="T6" s="1591"/>
      <c r="U6" s="1591"/>
      <c r="V6" s="1591"/>
      <c r="W6" s="1591"/>
      <c r="X6" s="1591"/>
      <c r="Y6" s="1591"/>
      <c r="Z6" s="1591"/>
      <c r="AA6" s="1591"/>
      <c r="AB6" s="1591"/>
      <c r="AC6" s="1591"/>
      <c r="AD6" s="1591"/>
      <c r="AE6" s="1591"/>
      <c r="AF6" s="1591"/>
      <c r="AG6" s="1591"/>
      <c r="AH6" s="1591"/>
      <c r="AI6" s="1591"/>
      <c r="AJ6" s="1591"/>
      <c r="AK6" s="1591"/>
      <c r="AL6" s="1591"/>
      <c r="AM6" s="1591"/>
      <c r="AN6" s="1591"/>
      <c r="AO6" s="1591"/>
      <c r="AP6" s="1591"/>
      <c r="AQ6" s="1591"/>
      <c r="AR6" s="1591"/>
      <c r="AS6" s="1591"/>
      <c r="AT6" s="1591"/>
      <c r="AU6" s="1591"/>
      <c r="AV6" s="1591"/>
      <c r="AW6" s="1591"/>
      <c r="AX6" s="1591"/>
      <c r="AY6" s="1592"/>
      <c r="AZ6" s="197"/>
    </row>
    <row r="7" spans="1:52" ht="15">
      <c r="A7" s="197"/>
      <c r="B7" s="276"/>
      <c r="C7" s="1553"/>
      <c r="D7" s="1593"/>
      <c r="E7" s="1593"/>
      <c r="F7" s="1593"/>
      <c r="G7" s="1593"/>
      <c r="H7" s="1593"/>
      <c r="I7" s="1593"/>
      <c r="J7" s="1593"/>
      <c r="K7" s="1593"/>
      <c r="L7" s="1593"/>
      <c r="M7" s="1593"/>
      <c r="N7" s="1593"/>
      <c r="O7" s="1593"/>
      <c r="P7" s="1593"/>
      <c r="Q7" s="1593"/>
      <c r="R7" s="1593"/>
      <c r="S7" s="1593"/>
      <c r="T7" s="1593"/>
      <c r="U7" s="1593"/>
      <c r="V7" s="1593"/>
      <c r="W7" s="1593"/>
      <c r="X7" s="1593"/>
      <c r="Y7" s="1593"/>
      <c r="Z7" s="1593"/>
      <c r="AA7" s="1593"/>
      <c r="AB7" s="1593"/>
      <c r="AC7" s="1593"/>
      <c r="AD7" s="1593"/>
      <c r="AE7" s="1593"/>
      <c r="AF7" s="1593"/>
      <c r="AG7" s="1593"/>
      <c r="AH7" s="1593"/>
      <c r="AI7" s="1593"/>
      <c r="AJ7" s="1593"/>
      <c r="AK7" s="1593"/>
      <c r="AL7" s="1593"/>
      <c r="AM7" s="1593"/>
      <c r="AN7" s="1593"/>
      <c r="AO7" s="1593"/>
      <c r="AP7" s="1593"/>
      <c r="AQ7" s="1593"/>
      <c r="AR7" s="1593"/>
      <c r="AS7" s="1593"/>
      <c r="AT7" s="1593"/>
      <c r="AU7" s="1593"/>
      <c r="AV7" s="1593"/>
      <c r="AW7" s="1593"/>
      <c r="AX7" s="1593"/>
      <c r="AY7" s="1592"/>
      <c r="AZ7" s="197"/>
    </row>
    <row r="8" spans="1:52" ht="15">
      <c r="A8" s="197"/>
      <c r="B8" s="882" t="s">
        <v>499</v>
      </c>
      <c r="C8" s="155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c r="AM8" s="1593"/>
      <c r="AN8" s="1593"/>
      <c r="AO8" s="1593"/>
      <c r="AP8" s="1593"/>
      <c r="AQ8" s="1593"/>
      <c r="AR8" s="1593"/>
      <c r="AS8" s="1593"/>
      <c r="AT8" s="1593"/>
      <c r="AU8" s="1593"/>
      <c r="AV8" s="1593"/>
      <c r="AW8" s="1593"/>
      <c r="AX8" s="1593"/>
      <c r="AY8" s="1592"/>
      <c r="AZ8" s="197"/>
    </row>
    <row r="9" spans="1:52" ht="90" customHeight="1">
      <c r="A9" s="818"/>
      <c r="B9" s="287"/>
      <c r="C9" s="1001" t="s">
        <v>1109</v>
      </c>
      <c r="D9" s="3771" t="s">
        <v>1425</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1"/>
      <c r="AR9" s="3771"/>
      <c r="AS9" s="3771"/>
      <c r="AT9" s="3771"/>
      <c r="AU9" s="3771"/>
      <c r="AV9" s="3771"/>
      <c r="AW9" s="3771"/>
      <c r="AX9" s="3771"/>
      <c r="AY9" s="3772"/>
      <c r="AZ9" s="197"/>
    </row>
    <row r="10" spans="1:52" ht="90" customHeight="1">
      <c r="A10" s="818"/>
      <c r="B10" s="287"/>
      <c r="C10" s="1001" t="s">
        <v>1110</v>
      </c>
      <c r="D10" s="3771" t="s">
        <v>1426</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1"/>
      <c r="AR10" s="3771"/>
      <c r="AS10" s="3771"/>
      <c r="AT10" s="3771"/>
      <c r="AU10" s="3771"/>
      <c r="AV10" s="3771"/>
      <c r="AW10" s="3771"/>
      <c r="AX10" s="3771"/>
      <c r="AY10" s="3772"/>
      <c r="AZ10" s="197"/>
    </row>
    <row r="11" spans="1:52" ht="90" customHeight="1">
      <c r="A11" s="818"/>
      <c r="B11" s="276"/>
      <c r="C11" s="1001" t="s">
        <v>1111</v>
      </c>
      <c r="D11" s="3771" t="s">
        <v>1427</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1"/>
      <c r="AR11" s="3771"/>
      <c r="AS11" s="3771"/>
      <c r="AT11" s="3771"/>
      <c r="AU11" s="3771"/>
      <c r="AV11" s="3771"/>
      <c r="AW11" s="3771"/>
      <c r="AX11" s="3771"/>
      <c r="AY11" s="3772"/>
      <c r="AZ11" s="197"/>
    </row>
    <row r="12" spans="1:52" ht="15">
      <c r="A12" s="197"/>
      <c r="B12" s="882" t="s">
        <v>964</v>
      </c>
      <c r="C12" s="1553"/>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701"/>
      <c r="AN12" s="1701"/>
      <c r="AO12" s="1701"/>
      <c r="AP12" s="1701"/>
      <c r="AQ12" s="1701"/>
      <c r="AR12" s="1701"/>
      <c r="AS12" s="1701"/>
      <c r="AT12" s="1701"/>
      <c r="AU12" s="1701"/>
      <c r="AV12" s="1701"/>
      <c r="AW12" s="1701"/>
      <c r="AX12" s="1701"/>
      <c r="AY12" s="1592"/>
      <c r="AZ12" s="197"/>
    </row>
    <row r="13" spans="1:52" ht="90" customHeight="1">
      <c r="A13" s="818"/>
      <c r="B13" s="287"/>
      <c r="C13" s="1001" t="s">
        <v>1109</v>
      </c>
      <c r="D13" s="3771" t="s">
        <v>1428</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1"/>
      <c r="AN13" s="3771"/>
      <c r="AO13" s="3771"/>
      <c r="AP13" s="3771"/>
      <c r="AQ13" s="3771"/>
      <c r="AR13" s="3771"/>
      <c r="AS13" s="3771"/>
      <c r="AT13" s="3771"/>
      <c r="AU13" s="3771"/>
      <c r="AV13" s="3771"/>
      <c r="AW13" s="3771"/>
      <c r="AX13" s="3771"/>
      <c r="AY13" s="3772"/>
      <c r="AZ13" s="197"/>
    </row>
    <row r="14" spans="1:52" ht="90" customHeight="1">
      <c r="A14" s="818"/>
      <c r="B14" s="287"/>
      <c r="C14" s="1001" t="s">
        <v>1110</v>
      </c>
      <c r="D14" s="3771" t="s">
        <v>1429</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1"/>
      <c r="AR14" s="3771"/>
      <c r="AS14" s="3771"/>
      <c r="AT14" s="3771"/>
      <c r="AU14" s="3771"/>
      <c r="AV14" s="3771"/>
      <c r="AW14" s="3771"/>
      <c r="AX14" s="3771"/>
      <c r="AY14" s="3772"/>
      <c r="AZ14" s="197"/>
    </row>
    <row r="15" spans="1:52" ht="90" customHeight="1">
      <c r="A15" s="818"/>
      <c r="B15" s="276"/>
      <c r="C15" s="1001" t="s">
        <v>1111</v>
      </c>
      <c r="D15" s="3771" t="s">
        <v>1430</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1"/>
      <c r="AR15" s="3771"/>
      <c r="AS15" s="3771"/>
      <c r="AT15" s="3771"/>
      <c r="AU15" s="3771"/>
      <c r="AV15" s="3771"/>
      <c r="AW15" s="3771"/>
      <c r="AX15" s="3771"/>
      <c r="AY15" s="3772"/>
      <c r="AZ15" s="197"/>
    </row>
    <row r="16" spans="1:52" ht="15">
      <c r="A16" s="197"/>
      <c r="B16" s="882" t="s">
        <v>965</v>
      </c>
      <c r="C16" s="1553"/>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701"/>
      <c r="AR16" s="1701"/>
      <c r="AS16" s="1701"/>
      <c r="AT16" s="1701"/>
      <c r="AU16" s="1701"/>
      <c r="AV16" s="1701"/>
      <c r="AW16" s="1701"/>
      <c r="AX16" s="1701"/>
      <c r="AY16" s="1592"/>
      <c r="AZ16" s="197"/>
    </row>
    <row r="17" spans="1:52" ht="90" customHeight="1">
      <c r="A17" s="818"/>
      <c r="B17" s="287"/>
      <c r="C17" s="1001" t="s">
        <v>1109</v>
      </c>
      <c r="D17" s="3771" t="s">
        <v>1431</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1"/>
      <c r="AN17" s="3771"/>
      <c r="AO17" s="3771"/>
      <c r="AP17" s="3771"/>
      <c r="AQ17" s="3771"/>
      <c r="AR17" s="3771"/>
      <c r="AS17" s="3771"/>
      <c r="AT17" s="3771"/>
      <c r="AU17" s="3771"/>
      <c r="AV17" s="3771"/>
      <c r="AW17" s="3771"/>
      <c r="AX17" s="3771"/>
      <c r="AY17" s="3772"/>
      <c r="AZ17" s="197"/>
    </row>
    <row r="18" spans="1:52" ht="90" customHeight="1">
      <c r="A18" s="818"/>
      <c r="B18" s="287"/>
      <c r="C18" s="1001" t="s">
        <v>1110</v>
      </c>
      <c r="D18" s="3771" t="s">
        <v>1432</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1"/>
      <c r="AR18" s="3771"/>
      <c r="AS18" s="3771"/>
      <c r="AT18" s="3771"/>
      <c r="AU18" s="3771"/>
      <c r="AV18" s="3771"/>
      <c r="AW18" s="3771"/>
      <c r="AX18" s="3771"/>
      <c r="AY18" s="3772"/>
      <c r="AZ18" s="197"/>
    </row>
    <row r="19" spans="1:52" ht="90" customHeight="1">
      <c r="A19" s="818"/>
      <c r="B19" s="276"/>
      <c r="C19" s="1001" t="s">
        <v>1111</v>
      </c>
      <c r="D19" s="3771" t="s">
        <v>1433</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1"/>
      <c r="AR19" s="3771"/>
      <c r="AS19" s="3771"/>
      <c r="AT19" s="3771"/>
      <c r="AU19" s="3771"/>
      <c r="AV19" s="3771"/>
      <c r="AW19" s="3771"/>
      <c r="AX19" s="3771"/>
      <c r="AY19" s="3772"/>
      <c r="AZ19" s="197"/>
    </row>
    <row r="20" spans="1:52" ht="15">
      <c r="A20" s="197"/>
      <c r="B20" s="882" t="s">
        <v>966</v>
      </c>
      <c r="C20" s="1553"/>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c r="AN20" s="1701"/>
      <c r="AO20" s="1701"/>
      <c r="AP20" s="1701"/>
      <c r="AQ20" s="1701"/>
      <c r="AR20" s="1701"/>
      <c r="AS20" s="1701"/>
      <c r="AT20" s="1701"/>
      <c r="AU20" s="1701"/>
      <c r="AV20" s="1701"/>
      <c r="AW20" s="1701"/>
      <c r="AX20" s="1701"/>
      <c r="AY20" s="1592"/>
      <c r="AZ20" s="197"/>
    </row>
    <row r="21" spans="1:52" ht="90" customHeight="1">
      <c r="A21" s="818"/>
      <c r="B21" s="287"/>
      <c r="C21" s="1001" t="s">
        <v>1109</v>
      </c>
      <c r="D21" s="3771" t="s">
        <v>1434</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1"/>
      <c r="AI21" s="3771"/>
      <c r="AJ21" s="3771"/>
      <c r="AK21" s="3771"/>
      <c r="AL21" s="3771"/>
      <c r="AM21" s="3771"/>
      <c r="AN21" s="3771"/>
      <c r="AO21" s="3771"/>
      <c r="AP21" s="3771"/>
      <c r="AQ21" s="3771"/>
      <c r="AR21" s="3771"/>
      <c r="AS21" s="3771"/>
      <c r="AT21" s="3771"/>
      <c r="AU21" s="3771"/>
      <c r="AV21" s="3771"/>
      <c r="AW21" s="3771"/>
      <c r="AX21" s="3771"/>
      <c r="AY21" s="3772"/>
      <c r="AZ21" s="197"/>
    </row>
    <row r="22" spans="1:52" ht="90" customHeight="1">
      <c r="A22" s="818"/>
      <c r="B22" s="287"/>
      <c r="C22" s="1001" t="s">
        <v>1110</v>
      </c>
      <c r="D22" s="3771" t="s">
        <v>1435</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1"/>
      <c r="AR22" s="3771"/>
      <c r="AS22" s="3771"/>
      <c r="AT22" s="3771"/>
      <c r="AU22" s="3771"/>
      <c r="AV22" s="3771"/>
      <c r="AW22" s="3771"/>
      <c r="AX22" s="3771"/>
      <c r="AY22" s="3772"/>
      <c r="AZ22" s="197"/>
    </row>
    <row r="23" spans="1:52" ht="90" customHeight="1">
      <c r="A23" s="818"/>
      <c r="B23" s="276"/>
      <c r="C23" s="1001" t="s">
        <v>1111</v>
      </c>
      <c r="D23" s="3771" t="s">
        <v>1436</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1"/>
      <c r="AR23" s="3771"/>
      <c r="AS23" s="3771"/>
      <c r="AT23" s="3771"/>
      <c r="AU23" s="3771"/>
      <c r="AV23" s="3771"/>
      <c r="AW23" s="3771"/>
      <c r="AX23" s="3771"/>
      <c r="AY23" s="3772"/>
      <c r="AZ23" s="197"/>
    </row>
    <row r="24" spans="1:52">
      <c r="A24" s="1041"/>
      <c r="B24" s="355" t="s">
        <v>1038</v>
      </c>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2"/>
      <c r="AZ24" s="1694"/>
    </row>
    <row r="25" spans="1:52" ht="90" customHeight="1">
      <c r="A25" s="818"/>
      <c r="B25" s="287"/>
      <c r="C25" s="1001" t="s">
        <v>1109</v>
      </c>
      <c r="D25" s="3771" t="s">
        <v>1439</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1"/>
      <c r="AI25" s="3771"/>
      <c r="AJ25" s="3771"/>
      <c r="AK25" s="3771"/>
      <c r="AL25" s="3771"/>
      <c r="AM25" s="3771"/>
      <c r="AN25" s="3771"/>
      <c r="AO25" s="3771"/>
      <c r="AP25" s="3771"/>
      <c r="AQ25" s="3771"/>
      <c r="AR25" s="3771"/>
      <c r="AS25" s="3771"/>
      <c r="AT25" s="3771"/>
      <c r="AU25" s="3771"/>
      <c r="AV25" s="3771"/>
      <c r="AW25" s="3771"/>
      <c r="AX25" s="3771"/>
      <c r="AY25" s="3772"/>
      <c r="AZ25" s="197"/>
    </row>
    <row r="26" spans="1:52" ht="90" customHeight="1">
      <c r="A26" s="818"/>
      <c r="B26" s="287"/>
      <c r="C26" s="1001" t="s">
        <v>1110</v>
      </c>
      <c r="D26" s="3771" t="s">
        <v>1437</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1"/>
      <c r="AR26" s="3771"/>
      <c r="AS26" s="3771"/>
      <c r="AT26" s="3771"/>
      <c r="AU26" s="3771"/>
      <c r="AV26" s="3771"/>
      <c r="AW26" s="3771"/>
      <c r="AX26" s="3771"/>
      <c r="AY26" s="3772"/>
      <c r="AZ26" s="197"/>
    </row>
    <row r="27" spans="1:52" ht="90" customHeight="1">
      <c r="A27" s="818"/>
      <c r="B27" s="276"/>
      <c r="C27" s="1001" t="s">
        <v>1111</v>
      </c>
      <c r="D27" s="3771" t="s">
        <v>1438</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1"/>
      <c r="AR27" s="3771"/>
      <c r="AS27" s="3771"/>
      <c r="AT27" s="3771"/>
      <c r="AU27" s="3771"/>
      <c r="AV27" s="3771"/>
      <c r="AW27" s="3771"/>
      <c r="AX27" s="3771"/>
      <c r="AY27" s="3772"/>
      <c r="AZ27" s="197"/>
    </row>
    <row r="28" spans="1:52">
      <c r="A28" s="1041"/>
      <c r="B28" s="355" t="s">
        <v>1039</v>
      </c>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2"/>
      <c r="AZ28" s="1694"/>
    </row>
    <row r="29" spans="1:52" ht="90" customHeight="1">
      <c r="A29" s="818"/>
      <c r="B29" s="287"/>
      <c r="C29" s="1001" t="s">
        <v>1109</v>
      </c>
      <c r="D29" s="3771" t="s">
        <v>1440</v>
      </c>
      <c r="E29" s="3771"/>
      <c r="F29" s="3771"/>
      <c r="G29" s="3771"/>
      <c r="H29" s="3771"/>
      <c r="I29" s="3771"/>
      <c r="J29" s="3771"/>
      <c r="K29" s="3771"/>
      <c r="L29" s="3771"/>
      <c r="M29" s="3771"/>
      <c r="N29" s="3771"/>
      <c r="O29" s="3771"/>
      <c r="P29" s="3771"/>
      <c r="Q29" s="3771"/>
      <c r="R29" s="3771"/>
      <c r="S29" s="3771"/>
      <c r="T29" s="3771"/>
      <c r="U29" s="3771"/>
      <c r="V29" s="3771"/>
      <c r="W29" s="3771"/>
      <c r="X29" s="3771"/>
      <c r="Y29" s="3771"/>
      <c r="Z29" s="3771"/>
      <c r="AA29" s="3771"/>
      <c r="AB29" s="3771"/>
      <c r="AC29" s="3771"/>
      <c r="AD29" s="3771"/>
      <c r="AE29" s="3771"/>
      <c r="AF29" s="3771"/>
      <c r="AG29" s="3771"/>
      <c r="AH29" s="3771"/>
      <c r="AI29" s="3771"/>
      <c r="AJ29" s="3771"/>
      <c r="AK29" s="3771"/>
      <c r="AL29" s="3771"/>
      <c r="AM29" s="3771"/>
      <c r="AN29" s="3771"/>
      <c r="AO29" s="3771"/>
      <c r="AP29" s="3771"/>
      <c r="AQ29" s="3771"/>
      <c r="AR29" s="3771"/>
      <c r="AS29" s="3771"/>
      <c r="AT29" s="3771"/>
      <c r="AU29" s="3771"/>
      <c r="AV29" s="3771"/>
      <c r="AW29" s="3771"/>
      <c r="AX29" s="3771"/>
      <c r="AY29" s="3772"/>
      <c r="AZ29" s="197"/>
    </row>
    <row r="30" spans="1:52" ht="90" customHeight="1">
      <c r="A30" s="818"/>
      <c r="B30" s="287"/>
      <c r="C30" s="1001" t="s">
        <v>1110</v>
      </c>
      <c r="D30" s="3771" t="s">
        <v>1441</v>
      </c>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1"/>
      <c r="AN30" s="3771"/>
      <c r="AO30" s="3771"/>
      <c r="AP30" s="3771"/>
      <c r="AQ30" s="3771"/>
      <c r="AR30" s="3771"/>
      <c r="AS30" s="3771"/>
      <c r="AT30" s="3771"/>
      <c r="AU30" s="3771"/>
      <c r="AV30" s="3771"/>
      <c r="AW30" s="3771"/>
      <c r="AX30" s="3771"/>
      <c r="AY30" s="3772"/>
      <c r="AZ30" s="197"/>
    </row>
    <row r="31" spans="1:52" ht="90" customHeight="1">
      <c r="A31" s="818"/>
      <c r="B31" s="276"/>
      <c r="C31" s="1001" t="s">
        <v>1111</v>
      </c>
      <c r="D31" s="3771" t="s">
        <v>1442</v>
      </c>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1"/>
      <c r="AN31" s="3771"/>
      <c r="AO31" s="3771"/>
      <c r="AP31" s="3771"/>
      <c r="AQ31" s="3771"/>
      <c r="AR31" s="3771"/>
      <c r="AS31" s="3771"/>
      <c r="AT31" s="3771"/>
      <c r="AU31" s="3771"/>
      <c r="AV31" s="3771"/>
      <c r="AW31" s="3771"/>
      <c r="AX31" s="3771"/>
      <c r="AY31" s="3772"/>
      <c r="AZ31" s="197"/>
    </row>
    <row r="32" spans="1:52" ht="15" thickBot="1">
      <c r="A32" s="1041"/>
      <c r="B32" s="1595"/>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7"/>
      <c r="AZ32" s="1041"/>
    </row>
    <row r="33" spans="1:52" ht="32.25" customHeight="1">
      <c r="A33" s="197"/>
      <c r="B33" s="1062"/>
      <c r="C33" s="1062"/>
      <c r="D33" s="1062"/>
      <c r="E33" s="1062"/>
      <c r="F33" s="1062"/>
      <c r="G33" s="1062"/>
      <c r="H33" s="1062"/>
      <c r="I33" s="1062"/>
      <c r="J33" s="1062"/>
      <c r="K33" s="1062"/>
      <c r="L33" s="1062"/>
      <c r="M33" s="1062"/>
      <c r="N33" s="1062"/>
      <c r="O33" s="1697"/>
      <c r="P33" s="1697"/>
      <c r="Q33" s="1697"/>
      <c r="R33" s="1697"/>
      <c r="S33" s="1697"/>
      <c r="T33" s="1697"/>
      <c r="U33" s="1697"/>
      <c r="V33" s="1697"/>
      <c r="W33" s="1697"/>
      <c r="X33" s="1062"/>
      <c r="Y33" s="1062"/>
      <c r="Z33" s="1062"/>
      <c r="AA33" s="1062"/>
      <c r="AB33" s="1697"/>
      <c r="AC33" s="1697"/>
      <c r="AD33" s="1697"/>
      <c r="AE33" s="1697"/>
      <c r="AF33" s="1062"/>
      <c r="AG33" s="1697"/>
      <c r="AH33" s="1697"/>
      <c r="AI33" s="1697"/>
      <c r="AJ33" s="1697"/>
      <c r="AK33" s="1062"/>
      <c r="AL33" s="1062"/>
      <c r="AM33" s="1062"/>
      <c r="AN33" s="1062"/>
      <c r="AO33" s="1062"/>
      <c r="AP33" s="1062"/>
      <c r="AQ33" s="1062"/>
      <c r="AR33" s="1062"/>
      <c r="AS33" s="1062"/>
      <c r="AT33" s="1062"/>
      <c r="AU33" s="1062"/>
      <c r="AV33" s="1062"/>
      <c r="AW33" s="1062"/>
      <c r="AX33" s="1062"/>
      <c r="AY33" s="803" t="s">
        <v>865</v>
      </c>
      <c r="AZ33" s="214"/>
    </row>
  </sheetData>
  <mergeCells count="19">
    <mergeCell ref="D25:AY25"/>
    <mergeCell ref="D23:AY23"/>
    <mergeCell ref="D22:AY22"/>
    <mergeCell ref="D21:AY21"/>
    <mergeCell ref="B2:AY2"/>
    <mergeCell ref="D13:AY13"/>
    <mergeCell ref="D11:AY11"/>
    <mergeCell ref="D10:AY10"/>
    <mergeCell ref="D9:AY9"/>
    <mergeCell ref="D19:AY19"/>
    <mergeCell ref="D18:AY18"/>
    <mergeCell ref="D17:AY17"/>
    <mergeCell ref="D15:AY15"/>
    <mergeCell ref="D14:AY14"/>
    <mergeCell ref="D31:AY31"/>
    <mergeCell ref="D30:AY30"/>
    <mergeCell ref="D27:AY27"/>
    <mergeCell ref="D29:AY29"/>
    <mergeCell ref="D26:AY26"/>
  </mergeCells>
  <pageMargins left="0.23" right="0.24" top="0.22" bottom="0.21" header="0.17" footer="0.16"/>
  <pageSetup paperSize="9" scale="3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AD03B1"/>
    <pageSetUpPr fitToPage="1"/>
  </sheetPr>
  <dimension ref="A1:S62"/>
  <sheetViews>
    <sheetView view="pageBreakPreview" zoomScale="55" zoomScaleSheetLayoutView="55" workbookViewId="0">
      <selection activeCell="N33" sqref="N33"/>
    </sheetView>
  </sheetViews>
  <sheetFormatPr defaultRowHeight="15"/>
  <cols>
    <col min="1" max="1" width="2.85546875" style="82" customWidth="1"/>
    <col min="2" max="6" width="9.140625" style="82"/>
    <col min="7" max="7" width="17.140625" style="82" customWidth="1"/>
    <col min="8" max="11" width="17.28515625" style="82" customWidth="1"/>
    <col min="12" max="12" width="20.7109375" style="82" customWidth="1"/>
    <col min="13" max="13" width="25.140625" style="82" customWidth="1"/>
    <col min="14" max="15" width="18.5703125" style="82" customWidth="1"/>
    <col min="16" max="16" width="18.140625" style="82" customWidth="1"/>
    <col min="17" max="17" width="34.7109375" style="163" customWidth="1"/>
    <col min="18" max="18" width="9" style="82" customWidth="1"/>
    <col min="19" max="19" width="3.140625" style="82" customWidth="1"/>
    <col min="20" max="16384" width="9.140625" style="82"/>
  </cols>
  <sheetData>
    <row r="1" spans="1:19" ht="15.75" thickBot="1">
      <c r="A1" s="1"/>
      <c r="B1" s="12"/>
      <c r="C1" s="83"/>
      <c r="D1" s="83"/>
      <c r="E1" s="12" t="str">
        <f>Page3!A4</f>
        <v>MOHOKARE LOCAL MUNICIPALITY</v>
      </c>
      <c r="F1" s="83"/>
      <c r="G1" s="83"/>
      <c r="H1" s="83"/>
      <c r="I1" s="83"/>
      <c r="J1" s="83"/>
      <c r="K1" s="83"/>
      <c r="L1" s="83"/>
      <c r="M1" s="83"/>
      <c r="N1" s="83"/>
      <c r="O1" s="12" t="str">
        <f>Page3!F4</f>
        <v>WSDP 2012</v>
      </c>
      <c r="P1" s="83"/>
      <c r="Q1" s="164"/>
      <c r="R1" s="83"/>
      <c r="S1" s="83"/>
    </row>
    <row r="2" spans="1:19" ht="18.75" thickBot="1">
      <c r="A2" s="1"/>
      <c r="B2" s="3800" t="s">
        <v>769</v>
      </c>
      <c r="C2" s="3801"/>
      <c r="D2" s="3801"/>
      <c r="E2" s="3801"/>
      <c r="F2" s="3801"/>
      <c r="G2" s="3801"/>
      <c r="H2" s="3801"/>
      <c r="I2" s="3801"/>
      <c r="J2" s="3801"/>
      <c r="K2" s="3801"/>
      <c r="L2" s="3801"/>
      <c r="M2" s="3801"/>
      <c r="N2" s="3801"/>
      <c r="O2" s="3801"/>
      <c r="P2" s="3801"/>
      <c r="Q2" s="3801"/>
      <c r="R2" s="3802"/>
      <c r="S2" s="1"/>
    </row>
    <row r="3" spans="1:19">
      <c r="A3" s="1"/>
      <c r="B3" s="106"/>
      <c r="C3" s="107"/>
      <c r="D3" s="107"/>
      <c r="E3" s="107"/>
      <c r="F3" s="107"/>
      <c r="G3" s="107"/>
      <c r="H3" s="107"/>
      <c r="I3" s="107"/>
      <c r="J3" s="107"/>
      <c r="K3" s="107"/>
      <c r="L3" s="107"/>
      <c r="M3" s="107"/>
      <c r="N3" s="107"/>
      <c r="O3" s="107"/>
      <c r="P3" s="107"/>
      <c r="Q3" s="107"/>
      <c r="R3" s="108"/>
      <c r="S3" s="1"/>
    </row>
    <row r="4" spans="1:19" ht="19.5" customHeight="1">
      <c r="A4" s="1"/>
      <c r="B4" s="109"/>
      <c r="C4" s="110"/>
      <c r="D4" s="110"/>
      <c r="E4" s="110"/>
      <c r="F4" s="110"/>
      <c r="G4" s="110"/>
      <c r="H4" s="3803" t="s">
        <v>29</v>
      </c>
      <c r="I4" s="3803"/>
      <c r="J4" s="3803" t="s">
        <v>755</v>
      </c>
      <c r="K4" s="3803" t="s">
        <v>756</v>
      </c>
      <c r="L4" s="88"/>
      <c r="M4" s="88"/>
      <c r="N4" s="3804" t="s">
        <v>757</v>
      </c>
      <c r="O4" s="3805"/>
      <c r="P4" s="3806"/>
      <c r="Q4" s="182"/>
      <c r="R4" s="105"/>
      <c r="S4" s="1"/>
    </row>
    <row r="5" spans="1:19" ht="19.5">
      <c r="A5" s="1"/>
      <c r="B5" s="109"/>
      <c r="C5" s="110"/>
      <c r="D5" s="110"/>
      <c r="E5" s="110"/>
      <c r="F5" s="110"/>
      <c r="G5" s="110"/>
      <c r="H5" s="811" t="s">
        <v>758</v>
      </c>
      <c r="I5" s="811" t="s">
        <v>759</v>
      </c>
      <c r="J5" s="3803"/>
      <c r="K5" s="3803"/>
      <c r="L5" s="88"/>
      <c r="M5" s="88"/>
      <c r="N5" s="3807"/>
      <c r="O5" s="3808"/>
      <c r="P5" s="3809"/>
      <c r="Q5" s="182"/>
      <c r="R5" s="105"/>
      <c r="S5" s="1"/>
    </row>
    <row r="6" spans="1:19" ht="19.5">
      <c r="A6" s="1"/>
      <c r="B6" s="109"/>
      <c r="C6" s="110"/>
      <c r="D6" s="110"/>
      <c r="E6" s="110"/>
      <c r="F6" s="110"/>
      <c r="G6" s="110"/>
      <c r="H6" s="1643" t="s">
        <v>760</v>
      </c>
      <c r="I6" s="1644" t="s">
        <v>761</v>
      </c>
      <c r="J6" s="812" t="s">
        <v>762</v>
      </c>
      <c r="K6" s="1647" t="s">
        <v>763</v>
      </c>
      <c r="L6" s="88"/>
      <c r="M6" s="88"/>
      <c r="N6" s="165"/>
      <c r="O6" s="89"/>
      <c r="P6" s="166"/>
      <c r="Q6" s="90"/>
      <c r="R6" s="105"/>
      <c r="S6" s="1"/>
    </row>
    <row r="7" spans="1:19" s="638" customFormat="1" ht="19.5">
      <c r="A7" s="1"/>
      <c r="B7" s="3810" t="s">
        <v>1061</v>
      </c>
      <c r="C7" s="3811"/>
      <c r="D7" s="3811"/>
      <c r="E7" s="3811"/>
      <c r="F7" s="3811"/>
      <c r="G7" s="3812"/>
      <c r="H7" s="829">
        <f>'Topic 7'!J12/100</f>
        <v>0.55000000000000004</v>
      </c>
      <c r="I7" s="830">
        <f>'Topic 7'!K12/100</f>
        <v>0.6</v>
      </c>
      <c r="J7" s="1645">
        <f>'Topic 7'!T12/100</f>
        <v>0.6</v>
      </c>
      <c r="K7" s="831">
        <f>'Topic 7'!W12/100</f>
        <v>0.4</v>
      </c>
      <c r="L7" s="88"/>
      <c r="M7" s="88"/>
      <c r="N7" s="828"/>
      <c r="O7" s="90"/>
      <c r="P7" s="167"/>
      <c r="Q7" s="90"/>
      <c r="R7" s="105"/>
      <c r="S7" s="1"/>
    </row>
    <row r="8" spans="1:19" s="638" customFormat="1" ht="19.5">
      <c r="A8" s="1"/>
      <c r="B8" s="3810" t="s">
        <v>1062</v>
      </c>
      <c r="C8" s="3811"/>
      <c r="D8" s="3811"/>
      <c r="E8" s="3811"/>
      <c r="F8" s="3811"/>
      <c r="G8" s="3812"/>
      <c r="H8" s="829">
        <f>'Topic 7'!J16/100</f>
        <v>0.6</v>
      </c>
      <c r="I8" s="830">
        <f>'Topic 7'!K16/100</f>
        <v>0.6</v>
      </c>
      <c r="J8" s="1645">
        <f>'Topic 7'!T16/100</f>
        <v>0.6</v>
      </c>
      <c r="K8" s="831">
        <f>'Topic 7'!W16/100</f>
        <v>0.4</v>
      </c>
      <c r="L8" s="88"/>
      <c r="M8" s="88"/>
      <c r="N8" s="828"/>
      <c r="O8" s="90"/>
      <c r="P8" s="167"/>
      <c r="Q8" s="90"/>
      <c r="R8" s="105"/>
      <c r="S8" s="1"/>
    </row>
    <row r="9" spans="1:19" s="638" customFormat="1" ht="19.5">
      <c r="A9" s="1"/>
      <c r="B9" s="3810" t="s">
        <v>1063</v>
      </c>
      <c r="C9" s="3811"/>
      <c r="D9" s="3811"/>
      <c r="E9" s="3811"/>
      <c r="F9" s="3811"/>
      <c r="G9" s="3812"/>
      <c r="H9" s="829">
        <f>'Topic 7'!J17/100</f>
        <v>0.6</v>
      </c>
      <c r="I9" s="830">
        <f>'Topic 7'!K17/100</f>
        <v>0.6</v>
      </c>
      <c r="J9" s="1645">
        <f>'Topic 7'!T17/100</f>
        <v>0.6</v>
      </c>
      <c r="K9" s="831">
        <f>'Topic 7'!W17/100</f>
        <v>0.4</v>
      </c>
      <c r="L9" s="88"/>
      <c r="M9" s="88"/>
      <c r="N9" s="828"/>
      <c r="O9" s="90"/>
      <c r="P9" s="167"/>
      <c r="Q9" s="90"/>
      <c r="R9" s="105"/>
      <c r="S9" s="1"/>
    </row>
    <row r="10" spans="1:19" s="638" customFormat="1" ht="19.5">
      <c r="A10" s="1"/>
      <c r="B10" s="3810" t="s">
        <v>1064</v>
      </c>
      <c r="C10" s="3811"/>
      <c r="D10" s="3811"/>
      <c r="E10" s="3811"/>
      <c r="F10" s="3811"/>
      <c r="G10" s="3812"/>
      <c r="H10" s="829">
        <f>'Topic 7'!J18/100</f>
        <v>0.5</v>
      </c>
      <c r="I10" s="830">
        <f>'Topic 7'!K18/100</f>
        <v>0.6</v>
      </c>
      <c r="J10" s="1645">
        <f>'Topic 7'!T18/100</f>
        <v>0.6</v>
      </c>
      <c r="K10" s="831">
        <f>'Topic 7'!W18/100</f>
        <v>0.4</v>
      </c>
      <c r="L10" s="88"/>
      <c r="M10" s="88"/>
      <c r="N10" s="828"/>
      <c r="O10" s="90"/>
      <c r="P10" s="167"/>
      <c r="Q10" s="90"/>
      <c r="R10" s="105"/>
      <c r="S10" s="1"/>
    </row>
    <row r="11" spans="1:19" s="638" customFormat="1" ht="19.5">
      <c r="A11" s="1"/>
      <c r="B11" s="3810" t="s">
        <v>1065</v>
      </c>
      <c r="C11" s="3811"/>
      <c r="D11" s="3811"/>
      <c r="E11" s="3811"/>
      <c r="F11" s="3811"/>
      <c r="G11" s="3812"/>
      <c r="H11" s="829">
        <f>'Topic 7'!J23/100</f>
        <v>0.4</v>
      </c>
      <c r="I11" s="830">
        <f>'Topic 7'!K23/100</f>
        <v>0.6</v>
      </c>
      <c r="J11" s="1645">
        <f>'Topic 7'!T23/100</f>
        <v>0.6</v>
      </c>
      <c r="K11" s="831">
        <f>'Topic 7'!W23/100</f>
        <v>0.4</v>
      </c>
      <c r="L11" s="88"/>
      <c r="M11" s="88"/>
      <c r="N11" s="828"/>
      <c r="O11" s="90"/>
      <c r="P11" s="167"/>
      <c r="Q11" s="90"/>
      <c r="R11" s="105"/>
      <c r="S11" s="1"/>
    </row>
    <row r="12" spans="1:19" s="638" customFormat="1" ht="19.5">
      <c r="A12" s="1"/>
      <c r="B12" s="3810" t="s">
        <v>1066</v>
      </c>
      <c r="C12" s="3811"/>
      <c r="D12" s="3811"/>
      <c r="E12" s="3811"/>
      <c r="F12" s="3811"/>
      <c r="G12" s="3812"/>
      <c r="H12" s="829">
        <f>'Topic 7'!J27/100</f>
        <v>0.6</v>
      </c>
      <c r="I12" s="830">
        <f>'Topic 7'!K27/100</f>
        <v>0.6</v>
      </c>
      <c r="J12" s="1645">
        <f>'Topic 7'!T27/100</f>
        <v>0.6</v>
      </c>
      <c r="K12" s="831">
        <f>'Topic 7'!W27/100</f>
        <v>0.4</v>
      </c>
      <c r="L12" s="88"/>
      <c r="M12" s="88"/>
      <c r="N12" s="828"/>
      <c r="O12" s="90"/>
      <c r="P12" s="167"/>
      <c r="Q12" s="90"/>
      <c r="R12" s="105"/>
      <c r="S12" s="1"/>
    </row>
    <row r="13" spans="1:19" ht="19.5">
      <c r="A13" s="1"/>
      <c r="B13" s="3810" t="s">
        <v>1067</v>
      </c>
      <c r="C13" s="3811"/>
      <c r="D13" s="3811"/>
      <c r="E13" s="3811"/>
      <c r="F13" s="3811"/>
      <c r="G13" s="3812"/>
      <c r="H13" s="829">
        <f>'Topic 7'!J28/100</f>
        <v>0.6</v>
      </c>
      <c r="I13" s="830">
        <f>'Topic 7'!K28/100</f>
        <v>0.6</v>
      </c>
      <c r="J13" s="1646">
        <f>'Topic 7'!T28/100</f>
        <v>0.6</v>
      </c>
      <c r="K13" s="831">
        <f>'Topic 7'!W28/100</f>
        <v>0.4</v>
      </c>
      <c r="L13" s="98"/>
      <c r="M13" s="98"/>
      <c r="N13" s="3799"/>
      <c r="O13" s="90"/>
      <c r="P13" s="167"/>
      <c r="Q13" s="90"/>
      <c r="R13" s="86"/>
      <c r="S13" s="1"/>
    </row>
    <row r="14" spans="1:19" ht="19.5">
      <c r="A14" s="1"/>
      <c r="B14" s="3810" t="s">
        <v>1068</v>
      </c>
      <c r="C14" s="3811"/>
      <c r="D14" s="3811"/>
      <c r="E14" s="3811"/>
      <c r="F14" s="3811"/>
      <c r="G14" s="3812"/>
      <c r="H14" s="829">
        <f>'Topic 7'!J29/100</f>
        <v>0.4</v>
      </c>
      <c r="I14" s="830">
        <f>'Topic 7'!K29/100</f>
        <v>0.6</v>
      </c>
      <c r="J14" s="1646">
        <f>'Topic 7'!T29/100</f>
        <v>0.6</v>
      </c>
      <c r="K14" s="831">
        <f>'Topic 7'!W29/100</f>
        <v>0.4</v>
      </c>
      <c r="L14" s="98"/>
      <c r="M14" s="98"/>
      <c r="N14" s="3799"/>
      <c r="O14" s="91"/>
      <c r="P14" s="167"/>
      <c r="Q14" s="90"/>
      <c r="R14" s="86"/>
      <c r="S14" s="1"/>
    </row>
    <row r="15" spans="1:19" ht="21">
      <c r="A15" s="1"/>
      <c r="B15" s="133" t="s">
        <v>80</v>
      </c>
      <c r="C15" s="96"/>
      <c r="D15" s="96"/>
      <c r="E15" s="96"/>
      <c r="F15" s="111"/>
      <c r="G15" s="111"/>
      <c r="H15" s="101">
        <v>0</v>
      </c>
      <c r="I15" s="101">
        <v>0</v>
      </c>
      <c r="J15" s="101">
        <v>0</v>
      </c>
      <c r="K15" s="101">
        <v>0</v>
      </c>
      <c r="L15" s="98"/>
      <c r="M15" s="98"/>
      <c r="N15" s="168"/>
      <c r="O15" s="92"/>
      <c r="P15" s="169"/>
      <c r="Q15" s="101"/>
      <c r="R15" s="86"/>
      <c r="S15" s="1"/>
    </row>
    <row r="16" spans="1:19" s="130" customFormat="1" ht="21">
      <c r="A16" s="1"/>
      <c r="B16" s="133" t="s">
        <v>80</v>
      </c>
      <c r="C16" s="96"/>
      <c r="D16" s="96"/>
      <c r="E16" s="96"/>
      <c r="F16" s="111"/>
      <c r="G16" s="111"/>
      <c r="H16" s="101">
        <v>0</v>
      </c>
      <c r="I16" s="101">
        <v>0</v>
      </c>
      <c r="J16" s="101">
        <v>0</v>
      </c>
      <c r="K16" s="101">
        <v>0</v>
      </c>
      <c r="L16" s="98"/>
      <c r="M16" s="98"/>
      <c r="N16" s="170"/>
      <c r="O16" s="93"/>
      <c r="P16" s="171"/>
      <c r="Q16" s="181"/>
      <c r="R16" s="132"/>
      <c r="S16" s="1"/>
    </row>
    <row r="17" spans="1:19" ht="21">
      <c r="A17" s="1"/>
      <c r="B17" s="48"/>
      <c r="C17" s="96"/>
      <c r="D17" s="96"/>
      <c r="E17" s="96"/>
      <c r="F17" s="57"/>
      <c r="G17" s="57"/>
      <c r="H17" s="100">
        <f>AVERAGE(H7:H14)</f>
        <v>0.53125</v>
      </c>
      <c r="I17" s="100">
        <f>AVERAGE(I7:I14)</f>
        <v>0.6</v>
      </c>
      <c r="J17" s="100">
        <f t="shared" ref="J17:K17" si="0">AVERAGE(J7:J14)</f>
        <v>0.6</v>
      </c>
      <c r="K17" s="100">
        <f t="shared" si="0"/>
        <v>0.39999999999999997</v>
      </c>
      <c r="L17" s="101"/>
      <c r="M17" s="101"/>
      <c r="N17" s="168"/>
      <c r="O17" s="94"/>
      <c r="P17" s="172"/>
      <c r="Q17" s="102"/>
      <c r="R17" s="39"/>
      <c r="S17" s="1"/>
    </row>
    <row r="18" spans="1:19" ht="21">
      <c r="A18" s="1"/>
      <c r="B18" s="56"/>
      <c r="C18" s="57"/>
      <c r="D18" s="57"/>
      <c r="E18" s="57"/>
      <c r="F18" s="57"/>
      <c r="G18" s="57"/>
      <c r="H18" s="85"/>
      <c r="I18" s="85"/>
      <c r="J18" s="85"/>
      <c r="K18" s="85"/>
      <c r="L18" s="85"/>
      <c r="M18" s="85"/>
      <c r="N18" s="168"/>
      <c r="O18" s="95"/>
      <c r="P18" s="173"/>
      <c r="Q18" s="115"/>
      <c r="R18" s="112"/>
      <c r="S18" s="1"/>
    </row>
    <row r="19" spans="1:19" ht="21">
      <c r="A19" s="1"/>
      <c r="B19" s="113"/>
      <c r="C19" s="114"/>
      <c r="D19" s="114"/>
      <c r="E19" s="114"/>
      <c r="F19" s="114"/>
      <c r="G19" s="114"/>
      <c r="H19" s="38"/>
      <c r="I19" s="38"/>
      <c r="J19" s="38"/>
      <c r="K19" s="38"/>
      <c r="L19" s="38"/>
      <c r="M19" s="38"/>
      <c r="N19" s="168"/>
      <c r="O19" s="95"/>
      <c r="P19" s="173"/>
      <c r="Q19" s="115"/>
      <c r="R19" s="112"/>
      <c r="S19" s="1"/>
    </row>
    <row r="20" spans="1:19" ht="21">
      <c r="A20" s="1"/>
      <c r="B20" s="81"/>
      <c r="C20" s="84"/>
      <c r="D20" s="84"/>
      <c r="E20" s="84"/>
      <c r="F20" s="84"/>
      <c r="G20" s="35"/>
      <c r="H20" s="49"/>
      <c r="I20" s="49"/>
      <c r="J20" s="49"/>
      <c r="K20" s="49"/>
      <c r="L20" s="49"/>
      <c r="M20" s="49"/>
      <c r="N20" s="168"/>
      <c r="O20" s="94"/>
      <c r="P20" s="174"/>
      <c r="Q20" s="94"/>
      <c r="R20" s="112"/>
      <c r="S20" s="1"/>
    </row>
    <row r="21" spans="1:19" s="130" customFormat="1" ht="19.5">
      <c r="A21" s="1"/>
      <c r="B21" s="129"/>
      <c r="C21" s="131"/>
      <c r="D21" s="131"/>
      <c r="E21" s="131"/>
      <c r="F21" s="131"/>
      <c r="G21" s="35"/>
      <c r="H21" s="49"/>
      <c r="I21" s="49"/>
      <c r="J21" s="49"/>
      <c r="K21" s="49"/>
      <c r="L21" s="49"/>
      <c r="M21" s="49"/>
      <c r="N21" s="175"/>
      <c r="O21" s="87"/>
      <c r="P21" s="176"/>
      <c r="Q21" s="87"/>
      <c r="R21" s="112"/>
      <c r="S21" s="1"/>
    </row>
    <row r="22" spans="1:19" s="130" customFormat="1" ht="19.5">
      <c r="A22" s="1"/>
      <c r="B22" s="129"/>
      <c r="C22" s="131"/>
      <c r="D22" s="131"/>
      <c r="E22" s="131"/>
      <c r="F22" s="131"/>
      <c r="G22" s="35"/>
      <c r="H22" s="49"/>
      <c r="I22" s="49"/>
      <c r="J22" s="49"/>
      <c r="K22" s="49"/>
      <c r="L22" s="49"/>
      <c r="M22" s="49"/>
      <c r="N22" s="175"/>
      <c r="O22" s="87"/>
      <c r="P22" s="176"/>
      <c r="Q22" s="87"/>
      <c r="R22" s="112"/>
      <c r="S22" s="1"/>
    </row>
    <row r="23" spans="1:19" s="130" customFormat="1" ht="19.5">
      <c r="A23" s="1"/>
      <c r="B23" s="129"/>
      <c r="C23" s="131"/>
      <c r="D23" s="131"/>
      <c r="E23" s="131"/>
      <c r="F23" s="131"/>
      <c r="G23" s="35"/>
      <c r="H23" s="49"/>
      <c r="I23" s="49"/>
      <c r="J23" s="49"/>
      <c r="K23" s="49"/>
      <c r="L23" s="49"/>
      <c r="M23" s="49"/>
      <c r="N23" s="175"/>
      <c r="O23" s="87"/>
      <c r="P23" s="176"/>
      <c r="Q23" s="87"/>
      <c r="R23" s="112"/>
      <c r="S23" s="1"/>
    </row>
    <row r="24" spans="1:19" s="130" customFormat="1" ht="19.5">
      <c r="A24" s="1"/>
      <c r="B24" s="129"/>
      <c r="C24" s="131"/>
      <c r="D24" s="131"/>
      <c r="E24" s="131"/>
      <c r="F24" s="131"/>
      <c r="G24" s="35"/>
      <c r="H24" s="49"/>
      <c r="I24" s="49"/>
      <c r="J24" s="49"/>
      <c r="K24" s="49"/>
      <c r="L24" s="49"/>
      <c r="M24" s="49"/>
      <c r="N24" s="175"/>
      <c r="O24" s="87"/>
      <c r="P24" s="176"/>
      <c r="Q24" s="87"/>
      <c r="R24" s="112"/>
      <c r="S24" s="1"/>
    </row>
    <row r="25" spans="1:19" s="130" customFormat="1" ht="24">
      <c r="A25" s="1"/>
      <c r="B25" s="129"/>
      <c r="C25" s="131"/>
      <c r="D25" s="131"/>
      <c r="E25" s="131"/>
      <c r="F25" s="131"/>
      <c r="G25" s="35"/>
      <c r="H25" s="49"/>
      <c r="I25" s="49"/>
      <c r="J25" s="49"/>
      <c r="K25" s="49"/>
      <c r="L25" s="49"/>
      <c r="M25" s="49"/>
      <c r="N25" s="177"/>
      <c r="O25" s="161"/>
      <c r="P25" s="176"/>
      <c r="Q25" s="87"/>
      <c r="R25" s="112"/>
      <c r="S25" s="1"/>
    </row>
    <row r="26" spans="1:19" s="130" customFormat="1" ht="24">
      <c r="A26" s="1"/>
      <c r="B26" s="129"/>
      <c r="C26" s="131"/>
      <c r="D26" s="131"/>
      <c r="E26" s="131"/>
      <c r="F26" s="131"/>
      <c r="G26" s="35"/>
      <c r="H26" s="49"/>
      <c r="I26" s="49"/>
      <c r="J26" s="49"/>
      <c r="K26" s="49"/>
      <c r="L26" s="49"/>
      <c r="M26" s="49"/>
      <c r="N26" s="177"/>
      <c r="O26" s="161"/>
      <c r="P26" s="176"/>
      <c r="Q26" s="87"/>
      <c r="R26" s="112"/>
      <c r="S26" s="1"/>
    </row>
    <row r="27" spans="1:19" ht="19.5">
      <c r="A27" s="1"/>
      <c r="B27" s="81"/>
      <c r="C27" s="36"/>
      <c r="D27" s="37"/>
      <c r="E27" s="36"/>
      <c r="F27" s="37"/>
      <c r="G27" s="35"/>
      <c r="H27" s="38"/>
      <c r="I27" s="38"/>
      <c r="J27" s="38"/>
      <c r="K27" s="38"/>
      <c r="L27" s="38"/>
      <c r="M27" s="38"/>
      <c r="N27" s="175"/>
      <c r="O27" s="87"/>
      <c r="P27" s="176"/>
      <c r="Q27" s="87"/>
      <c r="R27" s="112"/>
      <c r="S27" s="1"/>
    </row>
    <row r="28" spans="1:19" ht="19.5">
      <c r="A28" s="1"/>
      <c r="B28" s="81"/>
      <c r="C28" s="36"/>
      <c r="D28" s="37"/>
      <c r="E28" s="36"/>
      <c r="F28" s="37"/>
      <c r="G28" s="35"/>
      <c r="H28" s="38"/>
      <c r="I28" s="38"/>
      <c r="J28" s="38"/>
      <c r="K28" s="38"/>
      <c r="L28" s="38"/>
      <c r="M28" s="38"/>
      <c r="N28" s="178"/>
      <c r="O28" s="179"/>
      <c r="P28" s="180"/>
      <c r="Q28" s="87"/>
      <c r="R28" s="112"/>
      <c r="S28" s="1"/>
    </row>
    <row r="29" spans="1:19" ht="19.5">
      <c r="A29" s="1"/>
      <c r="B29" s="81"/>
      <c r="C29" s="36"/>
      <c r="D29" s="37"/>
      <c r="E29" s="36"/>
      <c r="F29" s="37"/>
      <c r="G29" s="35"/>
      <c r="H29" s="38"/>
      <c r="I29" s="38"/>
      <c r="J29" s="38"/>
      <c r="K29" s="38"/>
      <c r="L29" s="38"/>
      <c r="M29" s="38"/>
      <c r="N29" s="97"/>
      <c r="O29" s="99"/>
      <c r="P29" s="115"/>
      <c r="Q29" s="115"/>
      <c r="R29" s="112"/>
      <c r="S29" s="1"/>
    </row>
    <row r="30" spans="1:19" ht="19.5">
      <c r="A30" s="1"/>
      <c r="B30" s="81"/>
      <c r="C30" s="36"/>
      <c r="D30" s="37"/>
      <c r="E30" s="36"/>
      <c r="F30" s="37"/>
      <c r="G30" s="35"/>
      <c r="H30" s="38"/>
      <c r="I30" s="38"/>
      <c r="J30" s="38"/>
      <c r="K30" s="38"/>
      <c r="L30" s="38"/>
      <c r="M30" s="38"/>
      <c r="N30" s="97"/>
      <c r="O30" s="99"/>
      <c r="P30" s="115"/>
      <c r="Q30" s="115"/>
      <c r="R30" s="112"/>
      <c r="S30" s="1"/>
    </row>
    <row r="31" spans="1:19" s="159" customFormat="1" ht="19.5">
      <c r="A31" s="1"/>
      <c r="B31" s="158"/>
      <c r="C31" s="36"/>
      <c r="D31" s="37"/>
      <c r="E31" s="36"/>
      <c r="F31" s="37"/>
      <c r="G31" s="35"/>
      <c r="H31" s="38"/>
      <c r="I31" s="38"/>
      <c r="J31" s="38"/>
      <c r="K31" s="38"/>
      <c r="L31" s="38"/>
      <c r="M31" s="38"/>
      <c r="N31" s="97"/>
      <c r="O31" s="99"/>
      <c r="P31" s="115"/>
      <c r="Q31" s="115"/>
      <c r="R31" s="112"/>
      <c r="S31" s="1"/>
    </row>
    <row r="32" spans="1:19" s="159" customFormat="1" ht="19.5">
      <c r="A32" s="1"/>
      <c r="B32" s="158"/>
      <c r="C32" s="36"/>
      <c r="D32" s="37"/>
      <c r="E32" s="36"/>
      <c r="F32" s="37"/>
      <c r="G32" s="35"/>
      <c r="H32" s="38"/>
      <c r="I32" s="38"/>
      <c r="J32" s="38"/>
      <c r="K32" s="38"/>
      <c r="L32" s="38"/>
      <c r="M32" s="38"/>
      <c r="N32" s="97"/>
      <c r="O32" s="99"/>
      <c r="P32" s="115"/>
      <c r="Q32" s="115"/>
      <c r="R32" s="112"/>
      <c r="S32" s="1"/>
    </row>
    <row r="33" spans="1:19" s="159" customFormat="1" ht="19.5">
      <c r="A33" s="1"/>
      <c r="B33" s="158"/>
      <c r="C33" s="36"/>
      <c r="D33" s="37"/>
      <c r="E33" s="36"/>
      <c r="F33" s="37"/>
      <c r="G33" s="35"/>
      <c r="H33" s="38"/>
      <c r="I33" s="38"/>
      <c r="J33" s="38"/>
      <c r="K33" s="38"/>
      <c r="L33" s="38"/>
      <c r="M33" s="38"/>
      <c r="N33" s="97"/>
      <c r="O33" s="99"/>
      <c r="P33" s="115"/>
      <c r="Q33" s="115"/>
      <c r="R33" s="112"/>
      <c r="S33" s="1"/>
    </row>
    <row r="34" spans="1:19" s="159" customFormat="1" ht="19.5">
      <c r="A34" s="1"/>
      <c r="B34" s="158"/>
      <c r="C34" s="36"/>
      <c r="D34" s="37"/>
      <c r="E34" s="36"/>
      <c r="F34" s="37"/>
      <c r="G34" s="35"/>
      <c r="H34" s="38"/>
      <c r="I34" s="38"/>
      <c r="J34" s="38"/>
      <c r="K34" s="38"/>
      <c r="L34" s="38"/>
      <c r="M34" s="38"/>
      <c r="N34" s="97"/>
      <c r="O34" s="99"/>
      <c r="P34" s="115"/>
      <c r="Q34" s="115"/>
      <c r="R34" s="112"/>
      <c r="S34" s="1"/>
    </row>
    <row r="35" spans="1:19" s="159" customFormat="1" ht="19.5">
      <c r="A35" s="1"/>
      <c r="B35" s="158"/>
      <c r="C35" s="36"/>
      <c r="D35" s="37"/>
      <c r="E35" s="36"/>
      <c r="F35" s="37"/>
      <c r="G35" s="35"/>
      <c r="H35" s="38"/>
      <c r="I35" s="38"/>
      <c r="J35" s="38"/>
      <c r="K35" s="38"/>
      <c r="L35" s="38"/>
      <c r="M35" s="38"/>
      <c r="N35" s="97"/>
      <c r="O35" s="99"/>
      <c r="P35" s="115"/>
      <c r="Q35" s="115"/>
      <c r="R35" s="112"/>
      <c r="S35" s="1"/>
    </row>
    <row r="36" spans="1:19" s="159" customFormat="1" ht="19.5">
      <c r="A36" s="1"/>
      <c r="B36" s="158"/>
      <c r="C36" s="36"/>
      <c r="D36" s="37"/>
      <c r="E36" s="36"/>
      <c r="F36" s="37"/>
      <c r="G36" s="35"/>
      <c r="H36" s="38"/>
      <c r="I36" s="38"/>
      <c r="J36" s="38"/>
      <c r="K36" s="38"/>
      <c r="L36" s="38"/>
      <c r="M36" s="38"/>
      <c r="N36" s="97"/>
      <c r="O36" s="99"/>
      <c r="P36" s="115"/>
      <c r="Q36" s="115"/>
      <c r="R36" s="112"/>
      <c r="S36" s="1"/>
    </row>
    <row r="37" spans="1:19" s="159" customFormat="1" ht="19.5">
      <c r="A37" s="1"/>
      <c r="B37" s="158"/>
      <c r="C37" s="36"/>
      <c r="D37" s="37"/>
      <c r="E37" s="36"/>
      <c r="F37" s="37"/>
      <c r="G37" s="35"/>
      <c r="H37" s="38"/>
      <c r="I37" s="38"/>
      <c r="J37" s="38"/>
      <c r="K37" s="38"/>
      <c r="L37" s="38"/>
      <c r="M37" s="38"/>
      <c r="N37" s="97"/>
      <c r="O37" s="99"/>
      <c r="P37" s="115"/>
      <c r="Q37" s="115"/>
      <c r="R37" s="112"/>
      <c r="S37" s="1"/>
    </row>
    <row r="38" spans="1:19" s="159" customFormat="1" ht="19.5">
      <c r="A38" s="1"/>
      <c r="B38" s="158"/>
      <c r="C38" s="36"/>
      <c r="D38" s="37"/>
      <c r="E38" s="36"/>
      <c r="F38" s="37"/>
      <c r="G38" s="35"/>
      <c r="H38" s="38"/>
      <c r="I38" s="38"/>
      <c r="J38" s="38"/>
      <c r="K38" s="38"/>
      <c r="L38" s="38"/>
      <c r="M38" s="38"/>
      <c r="N38" s="97"/>
      <c r="O38" s="99"/>
      <c r="P38" s="115"/>
      <c r="Q38" s="115"/>
      <c r="R38" s="112"/>
      <c r="S38" s="1"/>
    </row>
    <row r="39" spans="1:19" s="159" customFormat="1" ht="19.5">
      <c r="A39" s="1"/>
      <c r="B39" s="158"/>
      <c r="C39" s="36"/>
      <c r="D39" s="37"/>
      <c r="E39" s="36"/>
      <c r="F39" s="37"/>
      <c r="G39" s="35"/>
      <c r="H39" s="38"/>
      <c r="I39" s="38"/>
      <c r="J39" s="38"/>
      <c r="K39" s="38"/>
      <c r="L39" s="38"/>
      <c r="M39" s="38"/>
      <c r="N39" s="97"/>
      <c r="O39" s="99"/>
      <c r="P39" s="115"/>
      <c r="Q39" s="115"/>
      <c r="R39" s="112"/>
      <c r="S39" s="1"/>
    </row>
    <row r="40" spans="1:19" s="159" customFormat="1" ht="19.5">
      <c r="A40" s="1"/>
      <c r="B40" s="158"/>
      <c r="C40" s="36"/>
      <c r="D40" s="37"/>
      <c r="E40" s="36"/>
      <c r="F40" s="37"/>
      <c r="G40" s="35"/>
      <c r="H40" s="38"/>
      <c r="I40" s="38"/>
      <c r="J40" s="38"/>
      <c r="K40" s="38"/>
      <c r="L40" s="38"/>
      <c r="M40" s="38"/>
      <c r="N40" s="97"/>
      <c r="O40" s="99"/>
      <c r="P40" s="115"/>
      <c r="Q40" s="115"/>
      <c r="R40" s="112"/>
      <c r="S40" s="1"/>
    </row>
    <row r="41" spans="1:19" ht="19.5">
      <c r="A41" s="1"/>
      <c r="B41" s="81"/>
      <c r="C41" s="36"/>
      <c r="D41" s="37"/>
      <c r="E41" s="36"/>
      <c r="F41" s="37"/>
      <c r="G41" s="35"/>
      <c r="H41" s="38"/>
      <c r="I41" s="38"/>
      <c r="J41" s="38"/>
      <c r="K41" s="38"/>
      <c r="L41" s="38"/>
      <c r="M41" s="38"/>
      <c r="N41" s="97"/>
      <c r="O41" s="99"/>
      <c r="P41" s="115"/>
      <c r="Q41" s="115"/>
      <c r="R41" s="112"/>
      <c r="S41" s="1"/>
    </row>
    <row r="42" spans="1:19" ht="19.5">
      <c r="A42" s="1"/>
      <c r="B42" s="81"/>
      <c r="C42" s="36"/>
      <c r="D42" s="37"/>
      <c r="E42" s="36"/>
      <c r="F42" s="37"/>
      <c r="G42" s="35"/>
      <c r="H42" s="38"/>
      <c r="I42" s="38"/>
      <c r="J42" s="38"/>
      <c r="K42" s="38"/>
      <c r="L42" s="38"/>
      <c r="M42" s="38"/>
      <c r="N42" s="97"/>
      <c r="O42" s="99"/>
      <c r="P42" s="115"/>
      <c r="Q42" s="115"/>
      <c r="R42" s="112"/>
      <c r="S42" s="1"/>
    </row>
    <row r="43" spans="1:19" ht="19.5">
      <c r="A43" s="1"/>
      <c r="B43" s="81"/>
      <c r="C43" s="36"/>
      <c r="D43" s="37"/>
      <c r="E43" s="36"/>
      <c r="F43" s="37"/>
      <c r="G43" s="35"/>
      <c r="H43" s="38"/>
      <c r="I43" s="38"/>
      <c r="J43" s="38"/>
      <c r="K43" s="38"/>
      <c r="L43" s="38"/>
      <c r="M43" s="38"/>
      <c r="N43" s="97"/>
      <c r="O43" s="99"/>
      <c r="P43" s="115"/>
      <c r="Q43" s="115"/>
      <c r="R43" s="112"/>
      <c r="S43" s="1"/>
    </row>
    <row r="44" spans="1:19" ht="19.5">
      <c r="A44" s="1"/>
      <c r="B44" s="7"/>
      <c r="C44" s="49"/>
      <c r="D44" s="35"/>
      <c r="E44" s="49"/>
      <c r="F44" s="35"/>
      <c r="G44" s="35"/>
      <c r="H44" s="38"/>
      <c r="I44" s="38"/>
      <c r="J44" s="38"/>
      <c r="K44" s="38"/>
      <c r="L44" s="38"/>
      <c r="M44" s="38"/>
      <c r="N44" s="97"/>
      <c r="O44" s="99"/>
      <c r="P44" s="116"/>
      <c r="Q44" s="116"/>
      <c r="R44" s="112"/>
      <c r="S44" s="1"/>
    </row>
    <row r="45" spans="1:19" ht="19.5">
      <c r="A45" s="1"/>
      <c r="B45" s="7"/>
      <c r="C45" s="49"/>
      <c r="D45" s="35"/>
      <c r="E45" s="49"/>
      <c r="F45" s="35"/>
      <c r="G45" s="35"/>
      <c r="H45" s="38"/>
      <c r="I45" s="38"/>
      <c r="J45" s="38"/>
      <c r="K45" s="38"/>
      <c r="L45" s="38"/>
      <c r="M45" s="38"/>
      <c r="N45" s="97"/>
      <c r="O45" s="99"/>
      <c r="P45" s="116"/>
      <c r="Q45" s="116"/>
      <c r="R45" s="112"/>
      <c r="S45" s="1"/>
    </row>
    <row r="46" spans="1:19" ht="19.5">
      <c r="A46" s="1"/>
      <c r="B46" s="7"/>
      <c r="C46" s="49"/>
      <c r="D46" s="35"/>
      <c r="E46" s="49"/>
      <c r="F46" s="35"/>
      <c r="G46" s="35"/>
      <c r="H46" s="38"/>
      <c r="I46" s="38"/>
      <c r="J46" s="38"/>
      <c r="K46" s="38"/>
      <c r="L46" s="38"/>
      <c r="M46" s="38"/>
      <c r="N46" s="97"/>
      <c r="O46" s="99"/>
      <c r="P46" s="116"/>
      <c r="Q46" s="116"/>
      <c r="R46" s="112"/>
      <c r="S46" s="1"/>
    </row>
    <row r="47" spans="1:19" ht="19.5">
      <c r="A47" s="1"/>
      <c r="B47" s="7"/>
      <c r="C47" s="49"/>
      <c r="D47" s="35"/>
      <c r="E47" s="49"/>
      <c r="F47" s="35"/>
      <c r="G47" s="35"/>
      <c r="H47" s="38"/>
      <c r="I47" s="38"/>
      <c r="J47" s="38"/>
      <c r="K47" s="38"/>
      <c r="L47" s="38"/>
      <c r="M47" s="38"/>
      <c r="N47" s="97"/>
      <c r="O47" s="99"/>
      <c r="P47" s="116"/>
      <c r="Q47" s="116"/>
      <c r="R47" s="112"/>
      <c r="S47" s="1"/>
    </row>
    <row r="48" spans="1:19" ht="19.5">
      <c r="A48" s="1"/>
      <c r="B48" s="7"/>
      <c r="C48" s="49"/>
      <c r="D48" s="35"/>
      <c r="E48" s="49"/>
      <c r="F48" s="35"/>
      <c r="G48" s="35"/>
      <c r="H48" s="38"/>
      <c r="I48" s="38"/>
      <c r="J48" s="38"/>
      <c r="K48" s="38"/>
      <c r="L48" s="38"/>
      <c r="M48" s="38"/>
      <c r="N48" s="97"/>
      <c r="O48" s="99" t="s">
        <v>1</v>
      </c>
      <c r="P48" s="116"/>
      <c r="Q48" s="116"/>
      <c r="R48" s="112"/>
      <c r="S48" s="1"/>
    </row>
    <row r="49" spans="1:19" ht="18">
      <c r="A49" s="1"/>
      <c r="B49" s="117"/>
      <c r="C49" s="118"/>
      <c r="D49" s="118"/>
      <c r="E49" s="118"/>
      <c r="F49" s="35"/>
      <c r="G49" s="35"/>
      <c r="H49" s="38"/>
      <c r="I49" s="38"/>
      <c r="J49" s="38"/>
      <c r="K49" s="38"/>
      <c r="L49" s="38"/>
      <c r="M49" s="38"/>
      <c r="N49" s="38"/>
      <c r="O49" s="38"/>
      <c r="P49" s="38"/>
      <c r="Q49" s="38"/>
      <c r="R49" s="112"/>
      <c r="S49" s="1"/>
    </row>
    <row r="50" spans="1:19" ht="15.75">
      <c r="A50" s="1"/>
      <c r="B50" s="119"/>
      <c r="C50" s="49"/>
      <c r="D50" s="35"/>
      <c r="E50" s="49"/>
      <c r="F50" s="35"/>
      <c r="G50" s="35"/>
      <c r="H50" s="31"/>
      <c r="I50" s="38"/>
      <c r="J50" s="38"/>
      <c r="K50" s="38"/>
      <c r="L50" s="38"/>
      <c r="M50" s="38"/>
      <c r="N50" s="38"/>
      <c r="O50" s="38"/>
      <c r="P50" s="38"/>
      <c r="Q50" s="38"/>
      <c r="R50" s="39"/>
      <c r="S50" s="1"/>
    </row>
    <row r="51" spans="1:19" ht="15.75">
      <c r="A51" s="1"/>
      <c r="B51" s="119"/>
      <c r="C51" s="49"/>
      <c r="D51" s="35"/>
      <c r="E51" s="49"/>
      <c r="F51" s="35"/>
      <c r="G51" s="35"/>
      <c r="H51" s="31"/>
      <c r="I51" s="38"/>
      <c r="J51" s="38"/>
      <c r="K51" s="38"/>
      <c r="L51" s="38"/>
      <c r="M51" s="38"/>
      <c r="N51" s="38"/>
      <c r="O51" s="38"/>
      <c r="P51" s="38"/>
      <c r="Q51" s="38"/>
      <c r="R51" s="39"/>
      <c r="S51" s="1"/>
    </row>
    <row r="52" spans="1:19" s="159" customFormat="1" ht="15.75">
      <c r="A52" s="1"/>
      <c r="B52" s="119"/>
      <c r="C52" s="49"/>
      <c r="D52" s="35"/>
      <c r="E52" s="49"/>
      <c r="F52" s="35"/>
      <c r="G52" s="35"/>
      <c r="H52" s="31"/>
      <c r="I52" s="38"/>
      <c r="J52" s="38"/>
      <c r="K52" s="38"/>
      <c r="L52" s="38"/>
      <c r="M52" s="38"/>
      <c r="N52" s="38"/>
      <c r="O52" s="38"/>
      <c r="P52" s="38"/>
      <c r="Q52" s="38"/>
      <c r="R52" s="39"/>
      <c r="S52" s="1"/>
    </row>
    <row r="53" spans="1:19" s="159" customFormat="1" ht="15.75">
      <c r="A53" s="1"/>
      <c r="B53" s="119"/>
      <c r="C53" s="49"/>
      <c r="D53" s="35"/>
      <c r="E53" s="49"/>
      <c r="F53" s="35"/>
      <c r="G53" s="35"/>
      <c r="H53" s="31"/>
      <c r="I53" s="38"/>
      <c r="J53" s="38"/>
      <c r="K53" s="38"/>
      <c r="L53" s="38"/>
      <c r="M53" s="38"/>
      <c r="N53" s="38"/>
      <c r="O53" s="38"/>
      <c r="P53" s="38"/>
      <c r="Q53" s="38"/>
      <c r="R53" s="39"/>
      <c r="S53" s="1"/>
    </row>
    <row r="54" spans="1:19" s="159" customFormat="1" ht="15.75">
      <c r="A54" s="1"/>
      <c r="B54" s="119"/>
      <c r="C54" s="49"/>
      <c r="D54" s="35"/>
      <c r="E54" s="49"/>
      <c r="F54" s="35"/>
      <c r="G54" s="35"/>
      <c r="H54" s="31"/>
      <c r="I54" s="38"/>
      <c r="J54" s="38"/>
      <c r="K54" s="38"/>
      <c r="L54" s="38"/>
      <c r="M54" s="38"/>
      <c r="N54" s="38"/>
      <c r="O54" s="38"/>
      <c r="P54" s="38"/>
      <c r="Q54" s="38"/>
      <c r="R54" s="39"/>
      <c r="S54" s="1"/>
    </row>
    <row r="55" spans="1:19" ht="15.75">
      <c r="A55" s="1"/>
      <c r="B55" s="119"/>
      <c r="C55" s="49"/>
      <c r="D55" s="35"/>
      <c r="E55" s="49"/>
      <c r="F55" s="35"/>
      <c r="G55" s="35"/>
      <c r="H55" s="31"/>
      <c r="I55" s="38"/>
      <c r="J55" s="38"/>
      <c r="K55" s="38"/>
      <c r="L55" s="38"/>
      <c r="M55" s="38"/>
      <c r="N55" s="38"/>
      <c r="O55" s="38"/>
      <c r="P55" s="38"/>
      <c r="Q55" s="38"/>
      <c r="R55" s="39"/>
      <c r="S55" s="1"/>
    </row>
    <row r="56" spans="1:19">
      <c r="A56" s="1"/>
      <c r="B56" s="119"/>
      <c r="C56" s="80"/>
      <c r="D56" s="35"/>
      <c r="E56" s="35"/>
      <c r="F56" s="35"/>
      <c r="G56" s="35"/>
      <c r="H56" s="38"/>
      <c r="I56" s="38"/>
      <c r="J56" s="38"/>
      <c r="K56" s="38"/>
      <c r="L56" s="38"/>
      <c r="M56" s="38"/>
      <c r="N56" s="38"/>
      <c r="O56" s="38"/>
      <c r="P56" s="38"/>
      <c r="Q56" s="38"/>
      <c r="R56" s="39"/>
      <c r="S56" s="1"/>
    </row>
    <row r="57" spans="1:19">
      <c r="A57" s="1"/>
      <c r="B57" s="119"/>
      <c r="C57" s="80"/>
      <c r="D57" s="35"/>
      <c r="E57" s="35"/>
      <c r="F57" s="35"/>
      <c r="G57" s="35"/>
      <c r="H57" s="38"/>
      <c r="I57" s="38"/>
      <c r="J57" s="38"/>
      <c r="K57" s="38"/>
      <c r="L57" s="38"/>
      <c r="M57" s="38"/>
      <c r="N57" s="38"/>
      <c r="O57" s="38"/>
      <c r="P57" s="38"/>
      <c r="Q57" s="38"/>
      <c r="R57" s="39"/>
      <c r="S57" s="1"/>
    </row>
    <row r="58" spans="1:19">
      <c r="A58" s="1"/>
      <c r="B58" s="119"/>
      <c r="C58" s="80"/>
      <c r="D58" s="35"/>
      <c r="E58" s="35"/>
      <c r="F58" s="35"/>
      <c r="G58" s="35"/>
      <c r="H58" s="38"/>
      <c r="I58" s="38"/>
      <c r="J58" s="38"/>
      <c r="K58" s="38"/>
      <c r="L58" s="38"/>
      <c r="M58" s="38"/>
      <c r="N58" s="38"/>
      <c r="O58" s="38"/>
      <c r="P58" s="38"/>
      <c r="Q58" s="38"/>
      <c r="R58" s="39"/>
      <c r="S58" s="1"/>
    </row>
    <row r="59" spans="1:19">
      <c r="A59" s="1"/>
      <c r="B59" s="119"/>
      <c r="C59" s="80"/>
      <c r="D59" s="35"/>
      <c r="E59" s="35"/>
      <c r="F59" s="35"/>
      <c r="G59" s="35"/>
      <c r="H59" s="38"/>
      <c r="I59" s="38"/>
      <c r="J59" s="38"/>
      <c r="K59" s="38"/>
      <c r="L59" s="38"/>
      <c r="M59" s="38"/>
      <c r="N59" s="38"/>
      <c r="O59" s="38"/>
      <c r="P59" s="38"/>
      <c r="Q59" s="38"/>
      <c r="R59" s="44"/>
      <c r="S59" s="1"/>
    </row>
    <row r="60" spans="1:19" ht="20.25" thickBot="1">
      <c r="A60" s="1"/>
      <c r="B60" s="117"/>
      <c r="C60" s="118"/>
      <c r="D60" s="118"/>
      <c r="E60" s="118"/>
      <c r="F60" s="35"/>
      <c r="G60" s="49"/>
      <c r="H60" s="49"/>
      <c r="I60" s="49"/>
      <c r="J60" s="49"/>
      <c r="K60" s="49"/>
      <c r="L60" s="49"/>
      <c r="M60" s="49"/>
      <c r="N60" s="103" t="s">
        <v>766</v>
      </c>
      <c r="O60" s="104">
        <f>AVERAGE(H17:K17)</f>
        <v>0.53281250000000002</v>
      </c>
      <c r="P60" s="49"/>
      <c r="Q60" s="49"/>
      <c r="R60" s="44"/>
      <c r="S60" s="1"/>
    </row>
    <row r="61" spans="1:19" ht="15.75" thickBot="1">
      <c r="A61" s="1"/>
      <c r="B61" s="120"/>
      <c r="C61" s="121"/>
      <c r="D61" s="121"/>
      <c r="E61" s="121"/>
      <c r="F61" s="121"/>
      <c r="G61" s="121"/>
      <c r="H61" s="121"/>
      <c r="I61" s="121"/>
      <c r="J61" s="121"/>
      <c r="K61" s="121"/>
      <c r="L61" s="121"/>
      <c r="M61" s="121"/>
      <c r="N61" s="121"/>
      <c r="O61" s="121"/>
      <c r="P61" s="121"/>
      <c r="Q61" s="121"/>
      <c r="R61" s="47"/>
      <c r="S61" s="83"/>
    </row>
    <row r="62" spans="1:19" ht="24" customHeight="1">
      <c r="A62" s="1"/>
      <c r="B62" s="1"/>
      <c r="C62" s="1"/>
      <c r="D62" s="1"/>
      <c r="E62" s="1"/>
      <c r="F62" s="1"/>
      <c r="G62" s="1"/>
      <c r="H62" s="1"/>
      <c r="I62" s="1"/>
      <c r="J62" s="1"/>
      <c r="K62" s="1"/>
      <c r="L62" s="1"/>
      <c r="M62" s="1"/>
      <c r="N62" s="1"/>
      <c r="O62" s="1"/>
      <c r="P62" s="1"/>
      <c r="Q62" s="1"/>
      <c r="R62" s="1765" t="s">
        <v>866</v>
      </c>
      <c r="S62" s="1"/>
    </row>
  </sheetData>
  <sheetProtection password="E6EF" sheet="1" objects="1" scenarios="1" selectLockedCells="1" selectUnlockedCells="1"/>
  <mergeCells count="14">
    <mergeCell ref="N13:N14"/>
    <mergeCell ref="B2:R2"/>
    <mergeCell ref="H4:I4"/>
    <mergeCell ref="J4:J5"/>
    <mergeCell ref="K4:K5"/>
    <mergeCell ref="N4:P5"/>
    <mergeCell ref="B7:G7"/>
    <mergeCell ref="B8:G8"/>
    <mergeCell ref="B9:G9"/>
    <mergeCell ref="B10:G10"/>
    <mergeCell ref="B11:G11"/>
    <mergeCell ref="B12:G12"/>
    <mergeCell ref="B13:G13"/>
    <mergeCell ref="B14:G14"/>
  </mergeCells>
  <pageMargins left="0.43307086614173229" right="0.70866141732283472" top="0.35433070866141736" bottom="0.74803149606299213" header="0.31496062992125984" footer="0.31496062992125984"/>
  <pageSetup paperSize="9" scale="4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pageSetUpPr fitToPage="1"/>
  </sheetPr>
  <dimension ref="A1:BG42"/>
  <sheetViews>
    <sheetView zoomScale="55" zoomScaleNormal="55" workbookViewId="0">
      <selection activeCell="B3" sqref="B3"/>
    </sheetView>
  </sheetViews>
  <sheetFormatPr defaultRowHeight="14.25"/>
  <cols>
    <col min="1" max="1" width="2.28515625" style="277" customWidth="1"/>
    <col min="2" max="2" width="5.42578125" style="277" customWidth="1"/>
    <col min="3" max="53" width="9.140625" style="187"/>
    <col min="54" max="54" width="15.5703125" style="187" customWidth="1"/>
    <col min="55" max="55" width="22.85546875" style="187" customWidth="1"/>
    <col min="56" max="56" width="29.7109375" style="187" customWidth="1"/>
    <col min="57" max="57" width="28.140625" style="187" customWidth="1"/>
    <col min="58" max="58" width="8.42578125" style="187" customWidth="1"/>
    <col min="59" max="59" width="3.140625" style="277" customWidth="1"/>
    <col min="60" max="16384" width="9.140625" style="277"/>
  </cols>
  <sheetData>
    <row r="1" spans="1:59" ht="15.75" thickBot="1">
      <c r="A1" s="197"/>
      <c r="B1" s="198"/>
      <c r="C1" s="1041"/>
      <c r="D1" s="1041"/>
      <c r="E1" s="1041"/>
      <c r="F1" s="1041" t="str">
        <f>Page3!A4</f>
        <v>MOHOKARE LOCAL MUNICIPALITY</v>
      </c>
      <c r="G1" s="1041"/>
      <c r="H1" s="1041"/>
      <c r="I1" s="1041"/>
      <c r="J1" s="1041"/>
      <c r="K1" s="1694"/>
      <c r="L1" s="1694"/>
      <c r="M1" s="1694"/>
      <c r="N1" s="1694"/>
      <c r="O1" s="1694"/>
      <c r="P1" s="1694"/>
      <c r="Q1" s="1694"/>
      <c r="R1" s="1694"/>
      <c r="S1" s="1694"/>
      <c r="T1" s="1694"/>
      <c r="U1" s="1041"/>
      <c r="V1" s="1041"/>
      <c r="W1" s="1041"/>
      <c r="X1" s="1041"/>
      <c r="Y1" s="1041"/>
      <c r="Z1" s="1041"/>
      <c r="AA1" s="1041"/>
      <c r="AB1" s="1041"/>
      <c r="AC1" s="1041"/>
      <c r="AD1" s="1041"/>
      <c r="AE1" s="1694"/>
      <c r="AF1" s="1694"/>
      <c r="AG1" s="1694"/>
      <c r="AH1" s="1694"/>
      <c r="AI1" s="1694"/>
      <c r="AJ1" s="1694"/>
      <c r="AK1" s="1694"/>
      <c r="AL1" s="1694"/>
      <c r="AM1" s="1694"/>
      <c r="AN1" s="1694"/>
      <c r="AO1" s="1694"/>
      <c r="AP1" s="1694"/>
      <c r="AQ1" s="1694"/>
      <c r="AR1" s="1694"/>
      <c r="AS1" s="1694"/>
      <c r="AT1" s="1041"/>
      <c r="AU1" s="1041"/>
      <c r="AV1" s="1041"/>
      <c r="AW1" s="1041"/>
      <c r="AX1" s="1041"/>
      <c r="AY1" s="1041"/>
      <c r="AZ1" s="1041"/>
      <c r="BA1" s="1041"/>
      <c r="BB1" s="1041" t="str">
        <f>Page3!F4</f>
        <v>WSDP 2012</v>
      </c>
      <c r="BC1" s="1041"/>
      <c r="BD1" s="1041"/>
      <c r="BE1" s="1041"/>
      <c r="BF1" s="1041"/>
      <c r="BG1" s="197"/>
    </row>
    <row r="2" spans="1:59" ht="15.75" thickBot="1">
      <c r="A2" s="197"/>
      <c r="B2" s="3813" t="s">
        <v>769</v>
      </c>
      <c r="C2" s="3814"/>
      <c r="D2" s="3814"/>
      <c r="E2" s="3814"/>
      <c r="F2" s="3814"/>
      <c r="G2" s="3814"/>
      <c r="H2" s="3814"/>
      <c r="I2" s="3814"/>
      <c r="J2" s="3814"/>
      <c r="K2" s="3814"/>
      <c r="L2" s="3814"/>
      <c r="M2" s="3814"/>
      <c r="N2" s="3814"/>
      <c r="O2" s="3814"/>
      <c r="P2" s="3814"/>
      <c r="Q2" s="3814"/>
      <c r="R2" s="3814"/>
      <c r="S2" s="3814"/>
      <c r="T2" s="3814"/>
      <c r="U2" s="3814"/>
      <c r="V2" s="3814"/>
      <c r="W2" s="3814"/>
      <c r="X2" s="3814"/>
      <c r="Y2" s="3814"/>
      <c r="Z2" s="3814"/>
      <c r="AA2" s="3814"/>
      <c r="AB2" s="3814"/>
      <c r="AC2" s="3814"/>
      <c r="AD2" s="3814"/>
      <c r="AE2" s="3814"/>
      <c r="AF2" s="3814"/>
      <c r="AG2" s="3814"/>
      <c r="AH2" s="3814"/>
      <c r="AI2" s="3814"/>
      <c r="AJ2" s="3814"/>
      <c r="AK2" s="3814"/>
      <c r="AL2" s="3814"/>
      <c r="AM2" s="3814"/>
      <c r="AN2" s="3814"/>
      <c r="AO2" s="3814"/>
      <c r="AP2" s="3814"/>
      <c r="AQ2" s="3814"/>
      <c r="AR2" s="3814"/>
      <c r="AS2" s="3814"/>
      <c r="AT2" s="3814"/>
      <c r="AU2" s="3814"/>
      <c r="AV2" s="3814"/>
      <c r="AW2" s="3814"/>
      <c r="AX2" s="3814"/>
      <c r="AY2" s="3814"/>
      <c r="AZ2" s="3814"/>
      <c r="BA2" s="3814"/>
      <c r="BB2" s="3814"/>
      <c r="BC2" s="3814"/>
      <c r="BD2" s="3814"/>
      <c r="BE2" s="3814"/>
      <c r="BF2" s="3815"/>
      <c r="BG2" s="197"/>
    </row>
    <row r="3" spans="1:59">
      <c r="A3" s="197"/>
      <c r="B3" s="813"/>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c r="AY3" s="814"/>
      <c r="AZ3" s="814"/>
      <c r="BA3" s="814"/>
      <c r="BB3" s="814"/>
      <c r="BC3" s="814"/>
      <c r="BD3" s="814"/>
      <c r="BE3" s="814"/>
      <c r="BF3" s="815"/>
      <c r="BG3" s="197"/>
    </row>
    <row r="4" spans="1:59" ht="18">
      <c r="A4" s="197"/>
      <c r="B4" s="998" t="s">
        <v>830</v>
      </c>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5"/>
      <c r="BG4" s="197"/>
    </row>
    <row r="5" spans="1:59" ht="18">
      <c r="A5" s="197"/>
      <c r="B5" s="816"/>
      <c r="C5" s="1700"/>
      <c r="D5" s="1700"/>
      <c r="E5" s="1700"/>
      <c r="F5" s="1700"/>
      <c r="G5" s="1700"/>
      <c r="H5" s="1700"/>
      <c r="I5" s="1700"/>
      <c r="J5" s="1700"/>
      <c r="K5" s="1700"/>
      <c r="L5" s="1700"/>
      <c r="M5" s="1700"/>
      <c r="N5" s="1700"/>
      <c r="O5" s="1700"/>
      <c r="P5" s="1700"/>
      <c r="Q5" s="1700"/>
      <c r="R5" s="1700"/>
      <c r="S5" s="1700"/>
      <c r="T5" s="1700"/>
      <c r="U5" s="1700"/>
      <c r="V5" s="1700"/>
      <c r="W5" s="1700"/>
      <c r="X5" s="1700"/>
      <c r="Y5" s="1700"/>
      <c r="Z5" s="1700"/>
      <c r="AA5" s="1700"/>
      <c r="AB5" s="1700"/>
      <c r="AC5" s="1700"/>
      <c r="AD5" s="1700"/>
      <c r="AE5" s="1700"/>
      <c r="AF5" s="1700"/>
      <c r="AG5" s="1700"/>
      <c r="AH5" s="1700"/>
      <c r="AI5" s="1700"/>
      <c r="AJ5" s="1700"/>
      <c r="AK5" s="1700"/>
      <c r="AL5" s="1700"/>
      <c r="AM5" s="1700"/>
      <c r="AN5" s="1700"/>
      <c r="AO5" s="1700"/>
      <c r="AP5" s="1700"/>
      <c r="AQ5" s="1700"/>
      <c r="AR5" s="1700"/>
      <c r="AS5" s="1700"/>
      <c r="AT5" s="1700"/>
      <c r="AU5" s="1700"/>
      <c r="AV5" s="1700"/>
      <c r="AW5" s="1700"/>
      <c r="AX5" s="1700"/>
      <c r="AY5" s="1700"/>
      <c r="AZ5" s="1700"/>
      <c r="BA5" s="1700"/>
      <c r="BB5" s="1700"/>
      <c r="BC5" s="1700"/>
      <c r="BD5" s="1700"/>
      <c r="BE5" s="1700"/>
      <c r="BF5" s="1586"/>
      <c r="BG5" s="197"/>
    </row>
    <row r="6" spans="1:59" ht="24.75" customHeight="1">
      <c r="A6" s="818"/>
      <c r="B6" s="819" t="s">
        <v>828</v>
      </c>
      <c r="C6" s="1700"/>
      <c r="D6" s="1700"/>
      <c r="E6" s="1700"/>
      <c r="F6" s="1700"/>
      <c r="G6" s="1700"/>
      <c r="H6" s="1700"/>
      <c r="I6" s="1700"/>
      <c r="J6" s="1700"/>
      <c r="K6" s="1700"/>
      <c r="L6" s="1700"/>
      <c r="M6" s="1700"/>
      <c r="N6" s="1700"/>
      <c r="O6" s="1700"/>
      <c r="P6" s="1700"/>
      <c r="Q6" s="1700"/>
      <c r="R6" s="1700"/>
      <c r="S6" s="1700"/>
      <c r="T6" s="1700"/>
      <c r="U6" s="1700"/>
      <c r="V6" s="1700"/>
      <c r="W6" s="1700"/>
      <c r="X6" s="1700"/>
      <c r="Y6" s="1700"/>
      <c r="Z6" s="1700"/>
      <c r="AA6" s="1700"/>
      <c r="AB6" s="1700"/>
      <c r="AC6" s="1700"/>
      <c r="AD6" s="1700"/>
      <c r="AE6" s="1700"/>
      <c r="AF6" s="1700"/>
      <c r="AG6" s="1700"/>
      <c r="AH6" s="1700"/>
      <c r="AI6" s="1700"/>
      <c r="AJ6" s="1700"/>
      <c r="AK6" s="1700"/>
      <c r="AL6" s="1700"/>
      <c r="AM6" s="1700"/>
      <c r="AN6" s="1700"/>
      <c r="AO6" s="1700"/>
      <c r="AP6" s="1700"/>
      <c r="AQ6" s="1700"/>
      <c r="AR6" s="1700"/>
      <c r="AS6" s="1700"/>
      <c r="AT6" s="1700"/>
      <c r="AU6" s="1700"/>
      <c r="AV6" s="1700"/>
      <c r="AW6" s="1700"/>
      <c r="AX6" s="1700"/>
      <c r="AY6" s="1700"/>
      <c r="AZ6" s="1700"/>
      <c r="BA6" s="1700"/>
      <c r="BB6" s="1700"/>
      <c r="BC6" s="1700"/>
      <c r="BD6" s="1700"/>
      <c r="BE6" s="1700"/>
      <c r="BF6" s="1586"/>
      <c r="BG6" s="197"/>
    </row>
    <row r="7" spans="1:59" ht="15">
      <c r="A7" s="818"/>
      <c r="B7" s="276"/>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0"/>
      <c r="AK7" s="1700"/>
      <c r="AL7" s="1700"/>
      <c r="AM7" s="1700"/>
      <c r="AN7" s="1700"/>
      <c r="AO7" s="1700"/>
      <c r="AP7" s="1700"/>
      <c r="AQ7" s="1700"/>
      <c r="AR7" s="1700"/>
      <c r="AS7" s="1700"/>
      <c r="AT7" s="1700"/>
      <c r="AU7" s="1700"/>
      <c r="AV7" s="1700"/>
      <c r="AW7" s="1700"/>
      <c r="AX7" s="1700"/>
      <c r="AY7" s="1700"/>
      <c r="AZ7" s="1700"/>
      <c r="BA7" s="1700"/>
      <c r="BB7" s="1700"/>
      <c r="BC7" s="1700"/>
      <c r="BD7" s="1700"/>
      <c r="BE7" s="1700"/>
      <c r="BF7" s="1586"/>
      <c r="BG7" s="197"/>
    </row>
    <row r="8" spans="1:59" ht="19.5" customHeight="1">
      <c r="A8" s="818"/>
      <c r="B8" s="1696" t="s">
        <v>1117</v>
      </c>
      <c r="C8" s="820"/>
      <c r="D8" s="820"/>
      <c r="E8" s="820"/>
      <c r="F8" s="820"/>
      <c r="G8" s="820"/>
      <c r="H8" s="820"/>
      <c r="I8" s="820"/>
      <c r="J8" s="820"/>
      <c r="K8" s="820"/>
      <c r="L8" s="820"/>
      <c r="M8" s="820"/>
      <c r="N8" s="820"/>
      <c r="O8" s="820"/>
      <c r="P8" s="820"/>
      <c r="Q8" s="820"/>
      <c r="R8" s="820"/>
      <c r="S8" s="820"/>
      <c r="T8" s="820"/>
      <c r="U8" s="820"/>
      <c r="V8" s="820"/>
      <c r="W8" s="820"/>
      <c r="X8" s="820"/>
      <c r="Y8" s="820"/>
      <c r="Z8" s="820"/>
      <c r="AA8" s="820"/>
      <c r="AB8" s="820"/>
      <c r="AC8" s="820"/>
      <c r="AD8" s="820"/>
      <c r="AE8" s="820"/>
      <c r="AF8" s="820"/>
      <c r="AG8" s="820"/>
      <c r="AH8" s="820"/>
      <c r="AI8" s="820"/>
      <c r="AJ8" s="820"/>
      <c r="AK8" s="820"/>
      <c r="AL8" s="820"/>
      <c r="AM8" s="820"/>
      <c r="AN8" s="820"/>
      <c r="AO8" s="820"/>
      <c r="AP8" s="820"/>
      <c r="AQ8" s="820"/>
      <c r="AR8" s="820"/>
      <c r="AS8" s="820"/>
      <c r="AT8" s="820"/>
      <c r="AU8" s="820"/>
      <c r="AV8" s="820"/>
      <c r="AW8" s="820"/>
      <c r="AX8" s="820"/>
      <c r="AY8" s="820"/>
      <c r="AZ8" s="820"/>
      <c r="BA8" s="820"/>
      <c r="BB8" s="820"/>
      <c r="BC8" s="820"/>
      <c r="BD8" s="820"/>
      <c r="BE8" s="820"/>
      <c r="BF8" s="1588"/>
      <c r="BG8" s="197"/>
    </row>
    <row r="9" spans="1:59" ht="90" customHeight="1">
      <c r="A9" s="818"/>
      <c r="B9" s="287"/>
      <c r="C9" s="1001" t="s">
        <v>1109</v>
      </c>
      <c r="D9" s="3771" t="s">
        <v>1443</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1"/>
      <c r="AR9" s="3771"/>
      <c r="AS9" s="3771"/>
      <c r="AT9" s="3771"/>
      <c r="AU9" s="3771"/>
      <c r="AV9" s="3771"/>
      <c r="AW9" s="3771"/>
      <c r="AX9" s="3771"/>
      <c r="AY9" s="3771"/>
      <c r="AZ9" s="3771"/>
      <c r="BA9" s="3771"/>
      <c r="BB9" s="3771"/>
      <c r="BC9" s="3771"/>
      <c r="BD9" s="3771"/>
      <c r="BE9" s="3771"/>
      <c r="BF9" s="3772"/>
      <c r="BG9" s="197"/>
    </row>
    <row r="10" spans="1:59" ht="90" customHeight="1">
      <c r="A10" s="818"/>
      <c r="B10" s="287"/>
      <c r="C10" s="1001" t="s">
        <v>1110</v>
      </c>
      <c r="D10" s="3771" t="s">
        <v>1444</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1"/>
      <c r="AR10" s="3771"/>
      <c r="AS10" s="3771"/>
      <c r="AT10" s="3771"/>
      <c r="AU10" s="3771"/>
      <c r="AV10" s="3771"/>
      <c r="AW10" s="3771"/>
      <c r="AX10" s="3771"/>
      <c r="AY10" s="3771"/>
      <c r="AZ10" s="3771"/>
      <c r="BA10" s="3771"/>
      <c r="BB10" s="3771"/>
      <c r="BC10" s="3771"/>
      <c r="BD10" s="3771"/>
      <c r="BE10" s="3771"/>
      <c r="BF10" s="3772"/>
      <c r="BG10" s="197"/>
    </row>
    <row r="11" spans="1:59" ht="90" customHeight="1">
      <c r="A11" s="818"/>
      <c r="B11" s="276"/>
      <c r="C11" s="1001" t="s">
        <v>1111</v>
      </c>
      <c r="D11" s="3771" t="s">
        <v>1445</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1"/>
      <c r="AR11" s="3771"/>
      <c r="AS11" s="3771"/>
      <c r="AT11" s="3771"/>
      <c r="AU11" s="3771"/>
      <c r="AV11" s="3771"/>
      <c r="AW11" s="3771"/>
      <c r="AX11" s="3771"/>
      <c r="AY11" s="3771"/>
      <c r="AZ11" s="3771"/>
      <c r="BA11" s="3771"/>
      <c r="BB11" s="3771"/>
      <c r="BC11" s="3771"/>
      <c r="BD11" s="3771"/>
      <c r="BE11" s="3771"/>
      <c r="BF11" s="3772"/>
      <c r="BG11" s="197"/>
    </row>
    <row r="12" spans="1:59" ht="15">
      <c r="A12" s="818"/>
      <c r="B12" s="821"/>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814"/>
      <c r="AS12" s="814"/>
      <c r="AT12" s="814"/>
      <c r="AU12" s="814"/>
      <c r="AV12" s="814"/>
      <c r="AW12" s="814"/>
      <c r="AX12" s="814"/>
      <c r="AY12" s="814"/>
      <c r="AZ12" s="814"/>
      <c r="BA12" s="814"/>
      <c r="BB12" s="814"/>
      <c r="BC12" s="814"/>
      <c r="BD12" s="814"/>
      <c r="BE12" s="814"/>
      <c r="BF12" s="815"/>
      <c r="BG12" s="197"/>
    </row>
    <row r="13" spans="1:59" ht="15">
      <c r="A13" s="818"/>
      <c r="B13" s="1696" t="s">
        <v>1118</v>
      </c>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814"/>
      <c r="AS13" s="814"/>
      <c r="AT13" s="814"/>
      <c r="AU13" s="814"/>
      <c r="AV13" s="814"/>
      <c r="AW13" s="814"/>
      <c r="AX13" s="814"/>
      <c r="AY13" s="814"/>
      <c r="AZ13" s="814"/>
      <c r="BA13" s="814"/>
      <c r="BB13" s="814"/>
      <c r="BC13" s="814"/>
      <c r="BD13" s="814"/>
      <c r="BE13" s="814"/>
      <c r="BF13" s="815"/>
      <c r="BG13" s="197"/>
    </row>
    <row r="14" spans="1:59" ht="90" customHeight="1">
      <c r="A14" s="818"/>
      <c r="B14" s="287"/>
      <c r="C14" s="1001" t="s">
        <v>1109</v>
      </c>
      <c r="D14" s="3771" t="s">
        <v>1446</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1"/>
      <c r="AR14" s="3771"/>
      <c r="AS14" s="3771"/>
      <c r="AT14" s="3771"/>
      <c r="AU14" s="3771"/>
      <c r="AV14" s="3771"/>
      <c r="AW14" s="3771"/>
      <c r="AX14" s="3771"/>
      <c r="AY14" s="3771"/>
      <c r="AZ14" s="3771"/>
      <c r="BA14" s="3771"/>
      <c r="BB14" s="3771"/>
      <c r="BC14" s="3771"/>
      <c r="BD14" s="3771"/>
      <c r="BE14" s="3771"/>
      <c r="BF14" s="3772"/>
      <c r="BG14" s="197"/>
    </row>
    <row r="15" spans="1:59" ht="90" customHeight="1">
      <c r="A15" s="818"/>
      <c r="B15" s="287"/>
      <c r="C15" s="1001" t="s">
        <v>1110</v>
      </c>
      <c r="D15" s="3771" t="s">
        <v>1444</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1"/>
      <c r="AR15" s="3771"/>
      <c r="AS15" s="3771"/>
      <c r="AT15" s="3771"/>
      <c r="AU15" s="3771"/>
      <c r="AV15" s="3771"/>
      <c r="AW15" s="3771"/>
      <c r="AX15" s="3771"/>
      <c r="AY15" s="3771"/>
      <c r="AZ15" s="3771"/>
      <c r="BA15" s="3771"/>
      <c r="BB15" s="3771"/>
      <c r="BC15" s="3771"/>
      <c r="BD15" s="3771"/>
      <c r="BE15" s="3771"/>
      <c r="BF15" s="3772"/>
      <c r="BG15" s="197"/>
    </row>
    <row r="16" spans="1:59" ht="90" customHeight="1">
      <c r="A16" s="818"/>
      <c r="B16" s="276"/>
      <c r="C16" s="1001" t="s">
        <v>1111</v>
      </c>
      <c r="D16" s="3771" t="s">
        <v>1447</v>
      </c>
      <c r="E16" s="3771"/>
      <c r="F16" s="3771"/>
      <c r="G16" s="3771"/>
      <c r="H16" s="3771"/>
      <c r="I16" s="3771"/>
      <c r="J16" s="3771"/>
      <c r="K16" s="3771"/>
      <c r="L16" s="3771"/>
      <c r="M16" s="3771"/>
      <c r="N16" s="3771"/>
      <c r="O16" s="3771"/>
      <c r="P16" s="3771"/>
      <c r="Q16" s="3771"/>
      <c r="R16" s="3771"/>
      <c r="S16" s="3771"/>
      <c r="T16" s="3771"/>
      <c r="U16" s="3771"/>
      <c r="V16" s="3771"/>
      <c r="W16" s="3771"/>
      <c r="X16" s="3771"/>
      <c r="Y16" s="3771"/>
      <c r="Z16" s="3771"/>
      <c r="AA16" s="3771"/>
      <c r="AB16" s="3771"/>
      <c r="AC16" s="3771"/>
      <c r="AD16" s="3771"/>
      <c r="AE16" s="3771"/>
      <c r="AF16" s="3771"/>
      <c r="AG16" s="3771"/>
      <c r="AH16" s="3771"/>
      <c r="AI16" s="3771"/>
      <c r="AJ16" s="3771"/>
      <c r="AK16" s="3771"/>
      <c r="AL16" s="3771"/>
      <c r="AM16" s="3771"/>
      <c r="AN16" s="3771"/>
      <c r="AO16" s="3771"/>
      <c r="AP16" s="3771"/>
      <c r="AQ16" s="3771"/>
      <c r="AR16" s="3771"/>
      <c r="AS16" s="3771"/>
      <c r="AT16" s="3771"/>
      <c r="AU16" s="3771"/>
      <c r="AV16" s="3771"/>
      <c r="AW16" s="3771"/>
      <c r="AX16" s="3771"/>
      <c r="AY16" s="3771"/>
      <c r="AZ16" s="3771"/>
      <c r="BA16" s="3771"/>
      <c r="BB16" s="3771"/>
      <c r="BC16" s="3771"/>
      <c r="BD16" s="3771"/>
      <c r="BE16" s="3771"/>
      <c r="BF16" s="3772"/>
      <c r="BG16" s="197"/>
    </row>
    <row r="17" spans="1:59" ht="19.5" customHeight="1">
      <c r="A17" s="818"/>
      <c r="B17" s="1696" t="s">
        <v>1119</v>
      </c>
      <c r="C17" s="820"/>
      <c r="D17" s="820"/>
      <c r="E17" s="820"/>
      <c r="F17" s="820"/>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c r="AE17" s="820"/>
      <c r="AF17" s="820"/>
      <c r="AG17" s="820"/>
      <c r="AH17" s="820"/>
      <c r="AI17" s="820"/>
      <c r="AJ17" s="820"/>
      <c r="AK17" s="820"/>
      <c r="AL17" s="820"/>
      <c r="AM17" s="820"/>
      <c r="AN17" s="820"/>
      <c r="AO17" s="820"/>
      <c r="AP17" s="820"/>
      <c r="AQ17" s="820"/>
      <c r="AR17" s="820"/>
      <c r="AS17" s="820"/>
      <c r="AT17" s="820"/>
      <c r="AU17" s="820"/>
      <c r="AV17" s="820"/>
      <c r="AW17" s="820"/>
      <c r="AX17" s="820"/>
      <c r="AY17" s="820"/>
      <c r="AZ17" s="820"/>
      <c r="BA17" s="820"/>
      <c r="BB17" s="820"/>
      <c r="BC17" s="820"/>
      <c r="BD17" s="820"/>
      <c r="BE17" s="820"/>
      <c r="BF17" s="1588"/>
      <c r="BG17" s="197"/>
    </row>
    <row r="18" spans="1:59" ht="90" customHeight="1">
      <c r="A18" s="818"/>
      <c r="B18" s="287"/>
      <c r="C18" s="1001" t="s">
        <v>1109</v>
      </c>
      <c r="D18" s="3771" t="s">
        <v>1448</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1"/>
      <c r="AR18" s="3771"/>
      <c r="AS18" s="3771"/>
      <c r="AT18" s="3771"/>
      <c r="AU18" s="3771"/>
      <c r="AV18" s="3771"/>
      <c r="AW18" s="3771"/>
      <c r="AX18" s="3771"/>
      <c r="AY18" s="3771"/>
      <c r="AZ18" s="3771"/>
      <c r="BA18" s="3771"/>
      <c r="BB18" s="3771"/>
      <c r="BC18" s="3771"/>
      <c r="BD18" s="3771"/>
      <c r="BE18" s="3771"/>
      <c r="BF18" s="3772"/>
      <c r="BG18" s="197"/>
    </row>
    <row r="19" spans="1:59" ht="90" customHeight="1">
      <c r="A19" s="818"/>
      <c r="B19" s="287"/>
      <c r="C19" s="1001" t="s">
        <v>1110</v>
      </c>
      <c r="D19" s="3771" t="s">
        <v>1444</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1"/>
      <c r="AR19" s="3771"/>
      <c r="AS19" s="3771"/>
      <c r="AT19" s="3771"/>
      <c r="AU19" s="3771"/>
      <c r="AV19" s="3771"/>
      <c r="AW19" s="3771"/>
      <c r="AX19" s="3771"/>
      <c r="AY19" s="3771"/>
      <c r="AZ19" s="3771"/>
      <c r="BA19" s="3771"/>
      <c r="BB19" s="3771"/>
      <c r="BC19" s="3771"/>
      <c r="BD19" s="3771"/>
      <c r="BE19" s="3771"/>
      <c r="BF19" s="3772"/>
      <c r="BG19" s="197"/>
    </row>
    <row r="20" spans="1:59" ht="90" customHeight="1">
      <c r="A20" s="818"/>
      <c r="B20" s="276"/>
      <c r="C20" s="1001" t="s">
        <v>1111</v>
      </c>
      <c r="D20" s="3771" t="s">
        <v>1452</v>
      </c>
      <c r="E20" s="3771"/>
      <c r="F20" s="3771"/>
      <c r="G20" s="3771"/>
      <c r="H20" s="3771"/>
      <c r="I20" s="3771"/>
      <c r="J20" s="3771"/>
      <c r="K20" s="3771"/>
      <c r="L20" s="3771"/>
      <c r="M20" s="3771"/>
      <c r="N20" s="3771"/>
      <c r="O20" s="3771"/>
      <c r="P20" s="3771"/>
      <c r="Q20" s="3771"/>
      <c r="R20" s="3771"/>
      <c r="S20" s="3771"/>
      <c r="T20" s="3771"/>
      <c r="U20" s="3771"/>
      <c r="V20" s="3771"/>
      <c r="W20" s="3771"/>
      <c r="X20" s="3771"/>
      <c r="Y20" s="3771"/>
      <c r="Z20" s="3771"/>
      <c r="AA20" s="3771"/>
      <c r="AB20" s="3771"/>
      <c r="AC20" s="3771"/>
      <c r="AD20" s="3771"/>
      <c r="AE20" s="3771"/>
      <c r="AF20" s="3771"/>
      <c r="AG20" s="3771"/>
      <c r="AH20" s="3771"/>
      <c r="AI20" s="3771"/>
      <c r="AJ20" s="3771"/>
      <c r="AK20" s="3771"/>
      <c r="AL20" s="3771"/>
      <c r="AM20" s="3771"/>
      <c r="AN20" s="3771"/>
      <c r="AO20" s="3771"/>
      <c r="AP20" s="3771"/>
      <c r="AQ20" s="3771"/>
      <c r="AR20" s="3771"/>
      <c r="AS20" s="3771"/>
      <c r="AT20" s="3771"/>
      <c r="AU20" s="3771"/>
      <c r="AV20" s="3771"/>
      <c r="AW20" s="3771"/>
      <c r="AX20" s="3771"/>
      <c r="AY20" s="3771"/>
      <c r="AZ20" s="3771"/>
      <c r="BA20" s="3771"/>
      <c r="BB20" s="3771"/>
      <c r="BC20" s="3771"/>
      <c r="BD20" s="3771"/>
      <c r="BE20" s="3771"/>
      <c r="BF20" s="3772"/>
      <c r="BG20" s="197"/>
    </row>
    <row r="21" spans="1:59" ht="19.5" customHeight="1">
      <c r="A21" s="818"/>
      <c r="B21" s="1696" t="s">
        <v>1120</v>
      </c>
      <c r="C21" s="820"/>
      <c r="D21" s="820"/>
      <c r="E21" s="820"/>
      <c r="F21" s="820"/>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c r="AG21" s="820"/>
      <c r="AH21" s="820"/>
      <c r="AI21" s="820"/>
      <c r="AJ21" s="820"/>
      <c r="AK21" s="820"/>
      <c r="AL21" s="820"/>
      <c r="AM21" s="820"/>
      <c r="AN21" s="820"/>
      <c r="AO21" s="820"/>
      <c r="AP21" s="820"/>
      <c r="AQ21" s="820"/>
      <c r="AR21" s="820"/>
      <c r="AS21" s="820"/>
      <c r="AT21" s="820"/>
      <c r="AU21" s="820"/>
      <c r="AV21" s="820"/>
      <c r="AW21" s="820"/>
      <c r="AX21" s="820"/>
      <c r="AY21" s="820"/>
      <c r="AZ21" s="820"/>
      <c r="BA21" s="820"/>
      <c r="BB21" s="820"/>
      <c r="BC21" s="820"/>
      <c r="BD21" s="820"/>
      <c r="BE21" s="820"/>
      <c r="BF21" s="1588"/>
      <c r="BG21" s="197"/>
    </row>
    <row r="22" spans="1:59" ht="90" customHeight="1">
      <c r="A22" s="818"/>
      <c r="B22" s="287"/>
      <c r="C22" s="1001" t="s">
        <v>1109</v>
      </c>
      <c r="D22" s="3771" t="s">
        <v>1449</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1"/>
      <c r="AR22" s="3771"/>
      <c r="AS22" s="3771"/>
      <c r="AT22" s="3771"/>
      <c r="AU22" s="3771"/>
      <c r="AV22" s="3771"/>
      <c r="AW22" s="3771"/>
      <c r="AX22" s="3771"/>
      <c r="AY22" s="3771"/>
      <c r="AZ22" s="3771"/>
      <c r="BA22" s="3771"/>
      <c r="BB22" s="3771"/>
      <c r="BC22" s="3771"/>
      <c r="BD22" s="3771"/>
      <c r="BE22" s="3771"/>
      <c r="BF22" s="3772"/>
      <c r="BG22" s="197"/>
    </row>
    <row r="23" spans="1:59" ht="90" customHeight="1">
      <c r="A23" s="818"/>
      <c r="B23" s="287"/>
      <c r="C23" s="1001" t="s">
        <v>1110</v>
      </c>
      <c r="D23" s="3771" t="s">
        <v>1450</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1"/>
      <c r="AR23" s="3771"/>
      <c r="AS23" s="3771"/>
      <c r="AT23" s="3771"/>
      <c r="AU23" s="3771"/>
      <c r="AV23" s="3771"/>
      <c r="AW23" s="3771"/>
      <c r="AX23" s="3771"/>
      <c r="AY23" s="3771"/>
      <c r="AZ23" s="3771"/>
      <c r="BA23" s="3771"/>
      <c r="BB23" s="3771"/>
      <c r="BC23" s="3771"/>
      <c r="BD23" s="3771"/>
      <c r="BE23" s="3771"/>
      <c r="BF23" s="3772"/>
      <c r="BG23" s="197"/>
    </row>
    <row r="24" spans="1:59" ht="90" customHeight="1">
      <c r="A24" s="818"/>
      <c r="B24" s="276"/>
      <c r="C24" s="1001" t="s">
        <v>1111</v>
      </c>
      <c r="D24" s="3771" t="s">
        <v>1451</v>
      </c>
      <c r="E24" s="3771"/>
      <c r="F24" s="3771"/>
      <c r="G24" s="3771"/>
      <c r="H24" s="3771"/>
      <c r="I24" s="3771"/>
      <c r="J24" s="3771"/>
      <c r="K24" s="3771"/>
      <c r="L24" s="3771"/>
      <c r="M24" s="3771"/>
      <c r="N24" s="3771"/>
      <c r="O24" s="3771"/>
      <c r="P24" s="3771"/>
      <c r="Q24" s="3771"/>
      <c r="R24" s="3771"/>
      <c r="S24" s="3771"/>
      <c r="T24" s="3771"/>
      <c r="U24" s="3771"/>
      <c r="V24" s="3771"/>
      <c r="W24" s="3771"/>
      <c r="X24" s="3771"/>
      <c r="Y24" s="3771"/>
      <c r="Z24" s="3771"/>
      <c r="AA24" s="3771"/>
      <c r="AB24" s="3771"/>
      <c r="AC24" s="3771"/>
      <c r="AD24" s="3771"/>
      <c r="AE24" s="3771"/>
      <c r="AF24" s="3771"/>
      <c r="AG24" s="3771"/>
      <c r="AH24" s="3771"/>
      <c r="AI24" s="3771"/>
      <c r="AJ24" s="3771"/>
      <c r="AK24" s="3771"/>
      <c r="AL24" s="3771"/>
      <c r="AM24" s="3771"/>
      <c r="AN24" s="3771"/>
      <c r="AO24" s="3771"/>
      <c r="AP24" s="3771"/>
      <c r="AQ24" s="3771"/>
      <c r="AR24" s="3771"/>
      <c r="AS24" s="3771"/>
      <c r="AT24" s="3771"/>
      <c r="AU24" s="3771"/>
      <c r="AV24" s="3771"/>
      <c r="AW24" s="3771"/>
      <c r="AX24" s="3771"/>
      <c r="AY24" s="3771"/>
      <c r="AZ24" s="3771"/>
      <c r="BA24" s="3771"/>
      <c r="BB24" s="3771"/>
      <c r="BC24" s="3771"/>
      <c r="BD24" s="3771"/>
      <c r="BE24" s="3771"/>
      <c r="BF24" s="3772"/>
      <c r="BG24" s="197"/>
    </row>
    <row r="25" spans="1:59" ht="19.5" customHeight="1">
      <c r="A25" s="818"/>
      <c r="B25" s="1696" t="s">
        <v>1121</v>
      </c>
      <c r="C25" s="820"/>
      <c r="D25" s="820"/>
      <c r="E25" s="820"/>
      <c r="F25" s="820"/>
      <c r="G25" s="820"/>
      <c r="H25" s="820"/>
      <c r="I25" s="820"/>
      <c r="J25" s="820"/>
      <c r="K25" s="820"/>
      <c r="L25" s="820"/>
      <c r="M25" s="820"/>
      <c r="N25" s="820"/>
      <c r="O25" s="820"/>
      <c r="P25" s="820"/>
      <c r="Q25" s="820"/>
      <c r="R25" s="820"/>
      <c r="S25" s="820"/>
      <c r="T25" s="820"/>
      <c r="U25" s="820"/>
      <c r="V25" s="820"/>
      <c r="W25" s="820"/>
      <c r="X25" s="820"/>
      <c r="Y25" s="820"/>
      <c r="Z25" s="820"/>
      <c r="AA25" s="820"/>
      <c r="AB25" s="820"/>
      <c r="AC25" s="820"/>
      <c r="AD25" s="820"/>
      <c r="AE25" s="820"/>
      <c r="AF25" s="820"/>
      <c r="AG25" s="820"/>
      <c r="AH25" s="820"/>
      <c r="AI25" s="820"/>
      <c r="AJ25" s="820"/>
      <c r="AK25" s="820"/>
      <c r="AL25" s="820"/>
      <c r="AM25" s="820"/>
      <c r="AN25" s="820"/>
      <c r="AO25" s="820"/>
      <c r="AP25" s="820"/>
      <c r="AQ25" s="820"/>
      <c r="AR25" s="820"/>
      <c r="AS25" s="820"/>
      <c r="AT25" s="820"/>
      <c r="AU25" s="820"/>
      <c r="AV25" s="820"/>
      <c r="AW25" s="820"/>
      <c r="AX25" s="820"/>
      <c r="AY25" s="820"/>
      <c r="AZ25" s="820"/>
      <c r="BA25" s="820"/>
      <c r="BB25" s="820"/>
      <c r="BC25" s="820"/>
      <c r="BD25" s="820"/>
      <c r="BE25" s="820"/>
      <c r="BF25" s="1588"/>
      <c r="BG25" s="197"/>
    </row>
    <row r="26" spans="1:59" ht="90" customHeight="1">
      <c r="A26" s="818"/>
      <c r="B26" s="287"/>
      <c r="C26" s="1001" t="s">
        <v>1109</v>
      </c>
      <c r="D26" s="3771" t="s">
        <v>1453</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1"/>
      <c r="AR26" s="3771"/>
      <c r="AS26" s="3771"/>
      <c r="AT26" s="3771"/>
      <c r="AU26" s="3771"/>
      <c r="AV26" s="3771"/>
      <c r="AW26" s="3771"/>
      <c r="AX26" s="3771"/>
      <c r="AY26" s="3771"/>
      <c r="AZ26" s="3771"/>
      <c r="BA26" s="3771"/>
      <c r="BB26" s="3771"/>
      <c r="BC26" s="3771"/>
      <c r="BD26" s="3771"/>
      <c r="BE26" s="3771"/>
      <c r="BF26" s="3772"/>
      <c r="BG26" s="197"/>
    </row>
    <row r="27" spans="1:59" ht="90" customHeight="1">
      <c r="A27" s="818"/>
      <c r="B27" s="287"/>
      <c r="C27" s="1001" t="s">
        <v>1110</v>
      </c>
      <c r="D27" s="3771" t="s">
        <v>1444</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1"/>
      <c r="AR27" s="3771"/>
      <c r="AS27" s="3771"/>
      <c r="AT27" s="3771"/>
      <c r="AU27" s="3771"/>
      <c r="AV27" s="3771"/>
      <c r="AW27" s="3771"/>
      <c r="AX27" s="3771"/>
      <c r="AY27" s="3771"/>
      <c r="AZ27" s="3771"/>
      <c r="BA27" s="3771"/>
      <c r="BB27" s="3771"/>
      <c r="BC27" s="3771"/>
      <c r="BD27" s="3771"/>
      <c r="BE27" s="3771"/>
      <c r="BF27" s="3772"/>
      <c r="BG27" s="197"/>
    </row>
    <row r="28" spans="1:59" ht="90" customHeight="1">
      <c r="A28" s="818"/>
      <c r="B28" s="276"/>
      <c r="C28" s="1001" t="s">
        <v>1111</v>
      </c>
      <c r="D28" s="3771" t="s">
        <v>1454</v>
      </c>
      <c r="E28" s="3771"/>
      <c r="F28" s="3771"/>
      <c r="G28" s="3771"/>
      <c r="H28" s="3771"/>
      <c r="I28" s="3771"/>
      <c r="J28" s="3771"/>
      <c r="K28" s="3771"/>
      <c r="L28" s="3771"/>
      <c r="M28" s="3771"/>
      <c r="N28" s="3771"/>
      <c r="O28" s="3771"/>
      <c r="P28" s="3771"/>
      <c r="Q28" s="3771"/>
      <c r="R28" s="3771"/>
      <c r="S28" s="3771"/>
      <c r="T28" s="3771"/>
      <c r="U28" s="3771"/>
      <c r="V28" s="3771"/>
      <c r="W28" s="3771"/>
      <c r="X28" s="3771"/>
      <c r="Y28" s="3771"/>
      <c r="Z28" s="3771"/>
      <c r="AA28" s="3771"/>
      <c r="AB28" s="3771"/>
      <c r="AC28" s="3771"/>
      <c r="AD28" s="3771"/>
      <c r="AE28" s="3771"/>
      <c r="AF28" s="3771"/>
      <c r="AG28" s="3771"/>
      <c r="AH28" s="3771"/>
      <c r="AI28" s="3771"/>
      <c r="AJ28" s="3771"/>
      <c r="AK28" s="3771"/>
      <c r="AL28" s="3771"/>
      <c r="AM28" s="3771"/>
      <c r="AN28" s="3771"/>
      <c r="AO28" s="3771"/>
      <c r="AP28" s="3771"/>
      <c r="AQ28" s="3771"/>
      <c r="AR28" s="3771"/>
      <c r="AS28" s="3771"/>
      <c r="AT28" s="3771"/>
      <c r="AU28" s="3771"/>
      <c r="AV28" s="3771"/>
      <c r="AW28" s="3771"/>
      <c r="AX28" s="3771"/>
      <c r="AY28" s="3771"/>
      <c r="AZ28" s="3771"/>
      <c r="BA28" s="3771"/>
      <c r="BB28" s="3771"/>
      <c r="BC28" s="3771"/>
      <c r="BD28" s="3771"/>
      <c r="BE28" s="3771"/>
      <c r="BF28" s="3772"/>
      <c r="BG28" s="197"/>
    </row>
    <row r="29" spans="1:59" ht="19.5" customHeight="1">
      <c r="A29" s="818"/>
      <c r="B29" s="1696" t="s">
        <v>1122</v>
      </c>
      <c r="C29" s="820"/>
      <c r="D29" s="820"/>
      <c r="E29" s="820"/>
      <c r="F29" s="820"/>
      <c r="G29" s="820"/>
      <c r="H29" s="820"/>
      <c r="I29" s="820"/>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0"/>
      <c r="AG29" s="820"/>
      <c r="AH29" s="820"/>
      <c r="AI29" s="820"/>
      <c r="AJ29" s="820"/>
      <c r="AK29" s="820"/>
      <c r="AL29" s="820"/>
      <c r="AM29" s="820"/>
      <c r="AN29" s="820"/>
      <c r="AO29" s="820"/>
      <c r="AP29" s="820"/>
      <c r="AQ29" s="820"/>
      <c r="AR29" s="820"/>
      <c r="AS29" s="820"/>
      <c r="AT29" s="820"/>
      <c r="AU29" s="820"/>
      <c r="AV29" s="820"/>
      <c r="AW29" s="820"/>
      <c r="AX29" s="820"/>
      <c r="AY29" s="820"/>
      <c r="AZ29" s="820"/>
      <c r="BA29" s="820"/>
      <c r="BB29" s="820"/>
      <c r="BC29" s="820"/>
      <c r="BD29" s="820"/>
      <c r="BE29" s="820"/>
      <c r="BF29" s="1588"/>
      <c r="BG29" s="197"/>
    </row>
    <row r="30" spans="1:59" ht="90" customHeight="1">
      <c r="A30" s="818"/>
      <c r="B30" s="287"/>
      <c r="C30" s="1001" t="s">
        <v>1109</v>
      </c>
      <c r="D30" s="3771" t="s">
        <v>1455</v>
      </c>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1"/>
      <c r="AN30" s="3771"/>
      <c r="AO30" s="3771"/>
      <c r="AP30" s="3771"/>
      <c r="AQ30" s="3771"/>
      <c r="AR30" s="3771"/>
      <c r="AS30" s="3771"/>
      <c r="AT30" s="3771"/>
      <c r="AU30" s="3771"/>
      <c r="AV30" s="3771"/>
      <c r="AW30" s="3771"/>
      <c r="AX30" s="3771"/>
      <c r="AY30" s="3771"/>
      <c r="AZ30" s="3771"/>
      <c r="BA30" s="3771"/>
      <c r="BB30" s="3771"/>
      <c r="BC30" s="3771"/>
      <c r="BD30" s="3771"/>
      <c r="BE30" s="3771"/>
      <c r="BF30" s="3772"/>
      <c r="BG30" s="197"/>
    </row>
    <row r="31" spans="1:59" ht="90" customHeight="1">
      <c r="A31" s="818"/>
      <c r="B31" s="287"/>
      <c r="C31" s="1001" t="s">
        <v>1110</v>
      </c>
      <c r="D31" s="3771" t="s">
        <v>1444</v>
      </c>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1"/>
      <c r="AN31" s="3771"/>
      <c r="AO31" s="3771"/>
      <c r="AP31" s="3771"/>
      <c r="AQ31" s="3771"/>
      <c r="AR31" s="3771"/>
      <c r="AS31" s="3771"/>
      <c r="AT31" s="3771"/>
      <c r="AU31" s="3771"/>
      <c r="AV31" s="3771"/>
      <c r="AW31" s="3771"/>
      <c r="AX31" s="3771"/>
      <c r="AY31" s="3771"/>
      <c r="AZ31" s="3771"/>
      <c r="BA31" s="3771"/>
      <c r="BB31" s="3771"/>
      <c r="BC31" s="3771"/>
      <c r="BD31" s="3771"/>
      <c r="BE31" s="3771"/>
      <c r="BF31" s="3772"/>
      <c r="BG31" s="197"/>
    </row>
    <row r="32" spans="1:59" ht="90" customHeight="1">
      <c r="A32" s="818"/>
      <c r="B32" s="276"/>
      <c r="C32" s="1001" t="s">
        <v>1111</v>
      </c>
      <c r="D32" s="3771" t="s">
        <v>1452</v>
      </c>
      <c r="E32" s="3771"/>
      <c r="F32" s="3771"/>
      <c r="G32" s="3771"/>
      <c r="H32" s="3771"/>
      <c r="I32" s="3771"/>
      <c r="J32" s="3771"/>
      <c r="K32" s="3771"/>
      <c r="L32" s="3771"/>
      <c r="M32" s="3771"/>
      <c r="N32" s="3771"/>
      <c r="O32" s="3771"/>
      <c r="P32" s="3771"/>
      <c r="Q32" s="3771"/>
      <c r="R32" s="3771"/>
      <c r="S32" s="3771"/>
      <c r="T32" s="3771"/>
      <c r="U32" s="3771"/>
      <c r="V32" s="3771"/>
      <c r="W32" s="3771"/>
      <c r="X32" s="3771"/>
      <c r="Y32" s="3771"/>
      <c r="Z32" s="3771"/>
      <c r="AA32" s="3771"/>
      <c r="AB32" s="3771"/>
      <c r="AC32" s="3771"/>
      <c r="AD32" s="3771"/>
      <c r="AE32" s="3771"/>
      <c r="AF32" s="3771"/>
      <c r="AG32" s="3771"/>
      <c r="AH32" s="3771"/>
      <c r="AI32" s="3771"/>
      <c r="AJ32" s="3771"/>
      <c r="AK32" s="3771"/>
      <c r="AL32" s="3771"/>
      <c r="AM32" s="3771"/>
      <c r="AN32" s="3771"/>
      <c r="AO32" s="3771"/>
      <c r="AP32" s="3771"/>
      <c r="AQ32" s="3771"/>
      <c r="AR32" s="3771"/>
      <c r="AS32" s="3771"/>
      <c r="AT32" s="3771"/>
      <c r="AU32" s="3771"/>
      <c r="AV32" s="3771"/>
      <c r="AW32" s="3771"/>
      <c r="AX32" s="3771"/>
      <c r="AY32" s="3771"/>
      <c r="AZ32" s="3771"/>
      <c r="BA32" s="3771"/>
      <c r="BB32" s="3771"/>
      <c r="BC32" s="3771"/>
      <c r="BD32" s="3771"/>
      <c r="BE32" s="3771"/>
      <c r="BF32" s="3772"/>
      <c r="BG32" s="197"/>
    </row>
    <row r="33" spans="1:59" ht="19.5" customHeight="1">
      <c r="A33" s="818"/>
      <c r="B33" s="1696" t="s">
        <v>1123</v>
      </c>
      <c r="C33" s="820"/>
      <c r="D33" s="820"/>
      <c r="E33" s="820"/>
      <c r="F33" s="820"/>
      <c r="G33" s="820"/>
      <c r="H33" s="820"/>
      <c r="I33" s="820"/>
      <c r="J33" s="820"/>
      <c r="K33" s="820"/>
      <c r="L33" s="820"/>
      <c r="M33" s="820"/>
      <c r="N33" s="820"/>
      <c r="O33" s="820"/>
      <c r="P33" s="820"/>
      <c r="Q33" s="820"/>
      <c r="R33" s="820"/>
      <c r="S33" s="820"/>
      <c r="T33" s="820"/>
      <c r="U33" s="820"/>
      <c r="V33" s="820"/>
      <c r="W33" s="820"/>
      <c r="X33" s="820"/>
      <c r="Y33" s="820"/>
      <c r="Z33" s="820"/>
      <c r="AA33" s="820"/>
      <c r="AB33" s="820"/>
      <c r="AC33" s="820"/>
      <c r="AD33" s="820"/>
      <c r="AE33" s="820"/>
      <c r="AF33" s="820"/>
      <c r="AG33" s="820"/>
      <c r="AH33" s="820"/>
      <c r="AI33" s="820"/>
      <c r="AJ33" s="820"/>
      <c r="AK33" s="820"/>
      <c r="AL33" s="820"/>
      <c r="AM33" s="820"/>
      <c r="AN33" s="820"/>
      <c r="AO33" s="820"/>
      <c r="AP33" s="820"/>
      <c r="AQ33" s="820"/>
      <c r="AR33" s="820"/>
      <c r="AS33" s="820"/>
      <c r="AT33" s="820"/>
      <c r="AU33" s="820"/>
      <c r="AV33" s="820"/>
      <c r="AW33" s="820"/>
      <c r="AX33" s="820"/>
      <c r="AY33" s="820"/>
      <c r="AZ33" s="820"/>
      <c r="BA33" s="820"/>
      <c r="BB33" s="820"/>
      <c r="BC33" s="820"/>
      <c r="BD33" s="820"/>
      <c r="BE33" s="820"/>
      <c r="BF33" s="1588"/>
      <c r="BG33" s="197"/>
    </row>
    <row r="34" spans="1:59" ht="90" customHeight="1">
      <c r="A34" s="818"/>
      <c r="B34" s="287"/>
      <c r="C34" s="1001" t="s">
        <v>1109</v>
      </c>
      <c r="D34" s="3771" t="s">
        <v>1448</v>
      </c>
      <c r="E34" s="3771"/>
      <c r="F34" s="3771"/>
      <c r="G34" s="3771"/>
      <c r="H34" s="3771"/>
      <c r="I34" s="3771"/>
      <c r="J34" s="3771"/>
      <c r="K34" s="3771"/>
      <c r="L34" s="3771"/>
      <c r="M34" s="3771"/>
      <c r="N34" s="3771"/>
      <c r="O34" s="3771"/>
      <c r="P34" s="3771"/>
      <c r="Q34" s="3771"/>
      <c r="R34" s="3771"/>
      <c r="S34" s="3771"/>
      <c r="T34" s="3771"/>
      <c r="U34" s="3771"/>
      <c r="V34" s="3771"/>
      <c r="W34" s="3771"/>
      <c r="X34" s="3771"/>
      <c r="Y34" s="3771"/>
      <c r="Z34" s="3771"/>
      <c r="AA34" s="3771"/>
      <c r="AB34" s="3771"/>
      <c r="AC34" s="3771"/>
      <c r="AD34" s="3771"/>
      <c r="AE34" s="3771"/>
      <c r="AF34" s="3771"/>
      <c r="AG34" s="3771"/>
      <c r="AH34" s="3771"/>
      <c r="AI34" s="3771"/>
      <c r="AJ34" s="3771"/>
      <c r="AK34" s="3771"/>
      <c r="AL34" s="3771"/>
      <c r="AM34" s="3771"/>
      <c r="AN34" s="3771"/>
      <c r="AO34" s="3771"/>
      <c r="AP34" s="3771"/>
      <c r="AQ34" s="3771"/>
      <c r="AR34" s="3771"/>
      <c r="AS34" s="3771"/>
      <c r="AT34" s="3771"/>
      <c r="AU34" s="3771"/>
      <c r="AV34" s="3771"/>
      <c r="AW34" s="3771"/>
      <c r="AX34" s="3771"/>
      <c r="AY34" s="3771"/>
      <c r="AZ34" s="3771"/>
      <c r="BA34" s="3771"/>
      <c r="BB34" s="3771"/>
      <c r="BC34" s="3771"/>
      <c r="BD34" s="3771"/>
      <c r="BE34" s="3771"/>
      <c r="BF34" s="3772"/>
      <c r="BG34" s="197"/>
    </row>
    <row r="35" spans="1:59" ht="90" customHeight="1">
      <c r="A35" s="818"/>
      <c r="B35" s="287"/>
      <c r="C35" s="1001" t="s">
        <v>1110</v>
      </c>
      <c r="D35" s="3771" t="s">
        <v>1444</v>
      </c>
      <c r="E35" s="3771"/>
      <c r="F35" s="3771"/>
      <c r="G35" s="3771"/>
      <c r="H35" s="3771"/>
      <c r="I35" s="3771"/>
      <c r="J35" s="3771"/>
      <c r="K35" s="3771"/>
      <c r="L35" s="3771"/>
      <c r="M35" s="3771"/>
      <c r="N35" s="3771"/>
      <c r="O35" s="3771"/>
      <c r="P35" s="3771"/>
      <c r="Q35" s="3771"/>
      <c r="R35" s="3771"/>
      <c r="S35" s="3771"/>
      <c r="T35" s="3771"/>
      <c r="U35" s="3771"/>
      <c r="V35" s="3771"/>
      <c r="W35" s="3771"/>
      <c r="X35" s="3771"/>
      <c r="Y35" s="3771"/>
      <c r="Z35" s="3771"/>
      <c r="AA35" s="3771"/>
      <c r="AB35" s="3771"/>
      <c r="AC35" s="3771"/>
      <c r="AD35" s="3771"/>
      <c r="AE35" s="3771"/>
      <c r="AF35" s="3771"/>
      <c r="AG35" s="3771"/>
      <c r="AH35" s="3771"/>
      <c r="AI35" s="3771"/>
      <c r="AJ35" s="3771"/>
      <c r="AK35" s="3771"/>
      <c r="AL35" s="3771"/>
      <c r="AM35" s="3771"/>
      <c r="AN35" s="3771"/>
      <c r="AO35" s="3771"/>
      <c r="AP35" s="3771"/>
      <c r="AQ35" s="3771"/>
      <c r="AR35" s="3771"/>
      <c r="AS35" s="3771"/>
      <c r="AT35" s="3771"/>
      <c r="AU35" s="3771"/>
      <c r="AV35" s="3771"/>
      <c r="AW35" s="3771"/>
      <c r="AX35" s="3771"/>
      <c r="AY35" s="3771"/>
      <c r="AZ35" s="3771"/>
      <c r="BA35" s="3771"/>
      <c r="BB35" s="3771"/>
      <c r="BC35" s="3771"/>
      <c r="BD35" s="3771"/>
      <c r="BE35" s="3771"/>
      <c r="BF35" s="3772"/>
      <c r="BG35" s="197"/>
    </row>
    <row r="36" spans="1:59" ht="90" customHeight="1">
      <c r="A36" s="818"/>
      <c r="B36" s="276"/>
      <c r="C36" s="1001" t="s">
        <v>1111</v>
      </c>
      <c r="D36" s="3771" t="s">
        <v>1452</v>
      </c>
      <c r="E36" s="3771"/>
      <c r="F36" s="3771"/>
      <c r="G36" s="3771"/>
      <c r="H36" s="3771"/>
      <c r="I36" s="3771"/>
      <c r="J36" s="3771"/>
      <c r="K36" s="3771"/>
      <c r="L36" s="3771"/>
      <c r="M36" s="3771"/>
      <c r="N36" s="3771"/>
      <c r="O36" s="3771"/>
      <c r="P36" s="3771"/>
      <c r="Q36" s="3771"/>
      <c r="R36" s="3771"/>
      <c r="S36" s="3771"/>
      <c r="T36" s="3771"/>
      <c r="U36" s="3771"/>
      <c r="V36" s="3771"/>
      <c r="W36" s="3771"/>
      <c r="X36" s="3771"/>
      <c r="Y36" s="3771"/>
      <c r="Z36" s="3771"/>
      <c r="AA36" s="3771"/>
      <c r="AB36" s="3771"/>
      <c r="AC36" s="3771"/>
      <c r="AD36" s="3771"/>
      <c r="AE36" s="3771"/>
      <c r="AF36" s="3771"/>
      <c r="AG36" s="3771"/>
      <c r="AH36" s="3771"/>
      <c r="AI36" s="3771"/>
      <c r="AJ36" s="3771"/>
      <c r="AK36" s="3771"/>
      <c r="AL36" s="3771"/>
      <c r="AM36" s="3771"/>
      <c r="AN36" s="3771"/>
      <c r="AO36" s="3771"/>
      <c r="AP36" s="3771"/>
      <c r="AQ36" s="3771"/>
      <c r="AR36" s="3771"/>
      <c r="AS36" s="3771"/>
      <c r="AT36" s="3771"/>
      <c r="AU36" s="3771"/>
      <c r="AV36" s="3771"/>
      <c r="AW36" s="3771"/>
      <c r="AX36" s="3771"/>
      <c r="AY36" s="3771"/>
      <c r="AZ36" s="3771"/>
      <c r="BA36" s="3771"/>
      <c r="BB36" s="3771"/>
      <c r="BC36" s="3771"/>
      <c r="BD36" s="3771"/>
      <c r="BE36" s="3771"/>
      <c r="BF36" s="3772"/>
      <c r="BG36" s="197"/>
    </row>
    <row r="37" spans="1:59" ht="19.5" customHeight="1">
      <c r="A37" s="818"/>
      <c r="B37" s="1696" t="s">
        <v>1124</v>
      </c>
      <c r="C37" s="820"/>
      <c r="D37" s="820"/>
      <c r="E37" s="820"/>
      <c r="F37" s="820"/>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1588"/>
      <c r="BG37" s="197"/>
    </row>
    <row r="38" spans="1:59" ht="90" customHeight="1">
      <c r="A38" s="818"/>
      <c r="B38" s="287"/>
      <c r="C38" s="1001" t="s">
        <v>1109</v>
      </c>
      <c r="D38" s="3771" t="s">
        <v>1456</v>
      </c>
      <c r="E38" s="3771"/>
      <c r="F38" s="3771"/>
      <c r="G38" s="3771"/>
      <c r="H38" s="3771"/>
      <c r="I38" s="3771"/>
      <c r="J38" s="3771"/>
      <c r="K38" s="3771"/>
      <c r="L38" s="3771"/>
      <c r="M38" s="3771"/>
      <c r="N38" s="3771"/>
      <c r="O38" s="3771"/>
      <c r="P38" s="3771"/>
      <c r="Q38" s="3771"/>
      <c r="R38" s="3771"/>
      <c r="S38" s="3771"/>
      <c r="T38" s="3771"/>
      <c r="U38" s="3771"/>
      <c r="V38" s="3771"/>
      <c r="W38" s="3771"/>
      <c r="X38" s="3771"/>
      <c r="Y38" s="3771"/>
      <c r="Z38" s="3771"/>
      <c r="AA38" s="3771"/>
      <c r="AB38" s="3771"/>
      <c r="AC38" s="3771"/>
      <c r="AD38" s="3771"/>
      <c r="AE38" s="3771"/>
      <c r="AF38" s="3771"/>
      <c r="AG38" s="3771"/>
      <c r="AH38" s="3771"/>
      <c r="AI38" s="3771"/>
      <c r="AJ38" s="3771"/>
      <c r="AK38" s="3771"/>
      <c r="AL38" s="3771"/>
      <c r="AM38" s="3771"/>
      <c r="AN38" s="3771"/>
      <c r="AO38" s="3771"/>
      <c r="AP38" s="3771"/>
      <c r="AQ38" s="3771"/>
      <c r="AR38" s="3771"/>
      <c r="AS38" s="3771"/>
      <c r="AT38" s="3771"/>
      <c r="AU38" s="3771"/>
      <c r="AV38" s="3771"/>
      <c r="AW38" s="3771"/>
      <c r="AX38" s="3771"/>
      <c r="AY38" s="3771"/>
      <c r="AZ38" s="3771"/>
      <c r="BA38" s="3771"/>
      <c r="BB38" s="3771"/>
      <c r="BC38" s="3771"/>
      <c r="BD38" s="3771"/>
      <c r="BE38" s="3771"/>
      <c r="BF38" s="3772"/>
      <c r="BG38" s="197"/>
    </row>
    <row r="39" spans="1:59" ht="90" customHeight="1">
      <c r="A39" s="818"/>
      <c r="B39" s="287"/>
      <c r="C39" s="1001" t="s">
        <v>1110</v>
      </c>
      <c r="D39" s="3771" t="s">
        <v>1457</v>
      </c>
      <c r="E39" s="3771"/>
      <c r="F39" s="3771"/>
      <c r="G39" s="3771"/>
      <c r="H39" s="3771"/>
      <c r="I39" s="3771"/>
      <c r="J39" s="3771"/>
      <c r="K39" s="3771"/>
      <c r="L39" s="3771"/>
      <c r="M39" s="3771"/>
      <c r="N39" s="3771"/>
      <c r="O39" s="3771"/>
      <c r="P39" s="3771"/>
      <c r="Q39" s="3771"/>
      <c r="R39" s="3771"/>
      <c r="S39" s="3771"/>
      <c r="T39" s="3771"/>
      <c r="U39" s="3771"/>
      <c r="V39" s="3771"/>
      <c r="W39" s="3771"/>
      <c r="X39" s="3771"/>
      <c r="Y39" s="3771"/>
      <c r="Z39" s="3771"/>
      <c r="AA39" s="3771"/>
      <c r="AB39" s="3771"/>
      <c r="AC39" s="3771"/>
      <c r="AD39" s="3771"/>
      <c r="AE39" s="3771"/>
      <c r="AF39" s="3771"/>
      <c r="AG39" s="3771"/>
      <c r="AH39" s="3771"/>
      <c r="AI39" s="3771"/>
      <c r="AJ39" s="3771"/>
      <c r="AK39" s="3771"/>
      <c r="AL39" s="3771"/>
      <c r="AM39" s="3771"/>
      <c r="AN39" s="3771"/>
      <c r="AO39" s="3771"/>
      <c r="AP39" s="3771"/>
      <c r="AQ39" s="3771"/>
      <c r="AR39" s="3771"/>
      <c r="AS39" s="3771"/>
      <c r="AT39" s="3771"/>
      <c r="AU39" s="3771"/>
      <c r="AV39" s="3771"/>
      <c r="AW39" s="3771"/>
      <c r="AX39" s="3771"/>
      <c r="AY39" s="3771"/>
      <c r="AZ39" s="3771"/>
      <c r="BA39" s="3771"/>
      <c r="BB39" s="3771"/>
      <c r="BC39" s="3771"/>
      <c r="BD39" s="3771"/>
      <c r="BE39" s="3771"/>
      <c r="BF39" s="3772"/>
      <c r="BG39" s="197"/>
    </row>
    <row r="40" spans="1:59" ht="90" customHeight="1">
      <c r="A40" s="818"/>
      <c r="B40" s="276"/>
      <c r="C40" s="1001" t="s">
        <v>1111</v>
      </c>
      <c r="D40" s="3771" t="s">
        <v>1458</v>
      </c>
      <c r="E40" s="3771"/>
      <c r="F40" s="3771"/>
      <c r="G40" s="3771"/>
      <c r="H40" s="3771"/>
      <c r="I40" s="3771"/>
      <c r="J40" s="3771"/>
      <c r="K40" s="3771"/>
      <c r="L40" s="3771"/>
      <c r="M40" s="3771"/>
      <c r="N40" s="3771"/>
      <c r="O40" s="3771"/>
      <c r="P40" s="3771"/>
      <c r="Q40" s="3771"/>
      <c r="R40" s="3771"/>
      <c r="S40" s="3771"/>
      <c r="T40" s="3771"/>
      <c r="U40" s="3771"/>
      <c r="V40" s="3771"/>
      <c r="W40" s="3771"/>
      <c r="X40" s="3771"/>
      <c r="Y40" s="3771"/>
      <c r="Z40" s="3771"/>
      <c r="AA40" s="3771"/>
      <c r="AB40" s="3771"/>
      <c r="AC40" s="3771"/>
      <c r="AD40" s="3771"/>
      <c r="AE40" s="3771"/>
      <c r="AF40" s="3771"/>
      <c r="AG40" s="3771"/>
      <c r="AH40" s="3771"/>
      <c r="AI40" s="3771"/>
      <c r="AJ40" s="3771"/>
      <c r="AK40" s="3771"/>
      <c r="AL40" s="3771"/>
      <c r="AM40" s="3771"/>
      <c r="AN40" s="3771"/>
      <c r="AO40" s="3771"/>
      <c r="AP40" s="3771"/>
      <c r="AQ40" s="3771"/>
      <c r="AR40" s="3771"/>
      <c r="AS40" s="3771"/>
      <c r="AT40" s="3771"/>
      <c r="AU40" s="3771"/>
      <c r="AV40" s="3771"/>
      <c r="AW40" s="3771"/>
      <c r="AX40" s="3771"/>
      <c r="AY40" s="3771"/>
      <c r="AZ40" s="3771"/>
      <c r="BA40" s="3771"/>
      <c r="BB40" s="3771"/>
      <c r="BC40" s="3771"/>
      <c r="BD40" s="3771"/>
      <c r="BE40" s="3771"/>
      <c r="BF40" s="3772"/>
      <c r="BG40" s="197"/>
    </row>
    <row r="41" spans="1:59" ht="15.75" thickBot="1">
      <c r="A41" s="197"/>
      <c r="B41" s="822"/>
      <c r="C41" s="823"/>
      <c r="D41" s="823"/>
      <c r="E41" s="823"/>
      <c r="F41" s="823"/>
      <c r="G41" s="823"/>
      <c r="H41" s="823"/>
      <c r="I41" s="823"/>
      <c r="J41" s="823"/>
      <c r="K41" s="823"/>
      <c r="L41" s="823"/>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c r="AN41" s="823"/>
      <c r="AO41" s="823"/>
      <c r="AP41" s="823"/>
      <c r="AQ41" s="823"/>
      <c r="AR41" s="823"/>
      <c r="AS41" s="823"/>
      <c r="AT41" s="823"/>
      <c r="AU41" s="823"/>
      <c r="AV41" s="823"/>
      <c r="AW41" s="823"/>
      <c r="AX41" s="823"/>
      <c r="AY41" s="823"/>
      <c r="AZ41" s="823"/>
      <c r="BA41" s="823"/>
      <c r="BB41" s="823"/>
      <c r="BC41" s="823"/>
      <c r="BD41" s="823"/>
      <c r="BE41" s="823"/>
      <c r="BF41" s="1589"/>
      <c r="BG41" s="197"/>
    </row>
    <row r="42" spans="1:59" ht="27.75" customHeight="1">
      <c r="A42" s="197"/>
      <c r="B42" s="825"/>
      <c r="C42" s="826"/>
      <c r="D42" s="826"/>
      <c r="E42" s="826"/>
      <c r="F42" s="826"/>
      <c r="G42" s="826"/>
      <c r="H42" s="826"/>
      <c r="I42" s="826"/>
      <c r="J42" s="826"/>
      <c r="K42" s="826"/>
      <c r="L42" s="826"/>
      <c r="M42" s="826"/>
      <c r="N42" s="826"/>
      <c r="O42" s="826"/>
      <c r="P42" s="826"/>
      <c r="Q42" s="826"/>
      <c r="R42" s="826"/>
      <c r="S42" s="826"/>
      <c r="T42" s="826"/>
      <c r="U42" s="826"/>
      <c r="V42" s="826"/>
      <c r="W42" s="826"/>
      <c r="X42" s="826"/>
      <c r="Y42" s="826"/>
      <c r="Z42" s="826"/>
      <c r="AA42" s="826"/>
      <c r="AB42" s="826"/>
      <c r="AC42" s="826"/>
      <c r="AD42" s="826"/>
      <c r="AE42" s="826"/>
      <c r="AF42" s="826"/>
      <c r="AG42" s="826"/>
      <c r="AH42" s="826"/>
      <c r="AI42" s="826"/>
      <c r="AJ42" s="826"/>
      <c r="AK42" s="826"/>
      <c r="AL42" s="826"/>
      <c r="AM42" s="826"/>
      <c r="AN42" s="826"/>
      <c r="AO42" s="826"/>
      <c r="AP42" s="826"/>
      <c r="AQ42" s="826"/>
      <c r="AR42" s="826"/>
      <c r="AS42" s="826"/>
      <c r="AT42" s="826"/>
      <c r="AU42" s="826"/>
      <c r="AV42" s="826"/>
      <c r="AW42" s="826"/>
      <c r="AX42" s="826"/>
      <c r="AY42" s="826"/>
      <c r="AZ42" s="826"/>
      <c r="BA42" s="826"/>
      <c r="BB42" s="826"/>
      <c r="BC42" s="826"/>
      <c r="BD42" s="826"/>
      <c r="BE42" s="826"/>
      <c r="BF42" s="1764" t="s">
        <v>867</v>
      </c>
      <c r="BG42" s="197"/>
    </row>
  </sheetData>
  <mergeCells count="25">
    <mergeCell ref="D15:BF15"/>
    <mergeCell ref="D16:BF16"/>
    <mergeCell ref="D18:BF18"/>
    <mergeCell ref="B2:BF2"/>
    <mergeCell ref="D9:BF9"/>
    <mergeCell ref="D10:BF10"/>
    <mergeCell ref="D11:BF11"/>
    <mergeCell ref="D14:BF14"/>
    <mergeCell ref="D19:BF19"/>
    <mergeCell ref="D20:BF20"/>
    <mergeCell ref="D22:BF22"/>
    <mergeCell ref="D23:BF23"/>
    <mergeCell ref="D24:BF24"/>
    <mergeCell ref="D26:BF26"/>
    <mergeCell ref="D27:BF27"/>
    <mergeCell ref="D28:BF28"/>
    <mergeCell ref="D30:BF30"/>
    <mergeCell ref="D31:BF31"/>
    <mergeCell ref="D39:BF39"/>
    <mergeCell ref="D40:BF40"/>
    <mergeCell ref="D32:BF32"/>
    <mergeCell ref="D34:BF34"/>
    <mergeCell ref="D35:BF35"/>
    <mergeCell ref="D36:BF36"/>
    <mergeCell ref="D38:BF38"/>
  </mergeCells>
  <pageMargins left="0.28000000000000003" right="0.18" top="0.22" bottom="0.28000000000000003" header="0.17" footer="0.21"/>
  <pageSetup paperSize="9" scale="2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3:L41"/>
  <sheetViews>
    <sheetView view="pageBreakPreview" zoomScale="85" zoomScaleNormal="70" zoomScaleSheetLayoutView="85" workbookViewId="0">
      <selection activeCell="F4" sqref="F4:G4"/>
    </sheetView>
  </sheetViews>
  <sheetFormatPr defaultRowHeight="14.25"/>
  <cols>
    <col min="1" max="9" width="9.140625" style="215"/>
    <col min="10" max="10" width="3.28515625" style="215" customWidth="1"/>
    <col min="11" max="11" width="44.140625" style="215" bestFit="1" customWidth="1"/>
    <col min="12" max="12" width="17.85546875" style="215" bestFit="1" customWidth="1"/>
    <col min="13" max="16384" width="9.140625" style="215"/>
  </cols>
  <sheetData>
    <row r="3" spans="1:12" ht="6.75" customHeight="1"/>
    <row r="4" spans="1:12" ht="15">
      <c r="A4" s="1082" t="str">
        <f>Page3!A4</f>
        <v>MOHOKARE LOCAL MUNICIPALITY</v>
      </c>
      <c r="F4" s="1082" t="s">
        <v>1527</v>
      </c>
    </row>
    <row r="5" spans="1:12" ht="9.75" customHeight="1">
      <c r="K5" s="2026" t="s">
        <v>604</v>
      </c>
      <c r="L5" s="2027" t="s">
        <v>106</v>
      </c>
    </row>
    <row r="6" spans="1:12">
      <c r="K6" s="2026"/>
      <c r="L6" s="2027"/>
    </row>
    <row r="7" spans="1:12">
      <c r="K7" s="1091" t="s">
        <v>605</v>
      </c>
      <c r="L7" s="640">
        <v>3</v>
      </c>
    </row>
    <row r="8" spans="1:12">
      <c r="K8" s="1091" t="s">
        <v>606</v>
      </c>
      <c r="L8" s="640">
        <v>161</v>
      </c>
    </row>
    <row r="9" spans="1:12">
      <c r="K9" s="1091" t="s">
        <v>607</v>
      </c>
      <c r="L9" s="640">
        <v>10</v>
      </c>
    </row>
    <row r="10" spans="1:12">
      <c r="K10" s="1091" t="s">
        <v>608</v>
      </c>
      <c r="L10" s="640">
        <v>8</v>
      </c>
    </row>
    <row r="11" spans="1:12">
      <c r="K11" s="1091" t="s">
        <v>609</v>
      </c>
      <c r="L11" s="640">
        <v>3</v>
      </c>
    </row>
    <row r="12" spans="1:12">
      <c r="K12" s="1091" t="s">
        <v>610</v>
      </c>
      <c r="L12" s="640">
        <v>3</v>
      </c>
    </row>
    <row r="13" spans="1:12" ht="9.9499999999999993" customHeight="1"/>
    <row r="14" spans="1:12" ht="12" customHeight="1">
      <c r="K14" s="2025" t="s">
        <v>618</v>
      </c>
      <c r="L14" s="2024" t="s">
        <v>106</v>
      </c>
    </row>
    <row r="15" spans="1:12">
      <c r="K15" s="2025"/>
      <c r="L15" s="2024"/>
    </row>
    <row r="16" spans="1:12">
      <c r="K16" s="1092" t="s">
        <v>611</v>
      </c>
      <c r="L16" s="1093">
        <v>30000000</v>
      </c>
    </row>
    <row r="17" spans="11:12">
      <c r="K17" s="2022"/>
      <c r="L17" s="2023"/>
    </row>
    <row r="18" spans="11:12">
      <c r="K18" s="1092" t="s">
        <v>612</v>
      </c>
      <c r="L18" s="1093">
        <v>1500000</v>
      </c>
    </row>
    <row r="19" spans="11:12">
      <c r="K19" s="2022"/>
      <c r="L19" s="2023"/>
    </row>
    <row r="20" spans="11:12">
      <c r="K20" s="1092" t="s">
        <v>613</v>
      </c>
      <c r="L20" s="1093">
        <v>64967</v>
      </c>
    </row>
    <row r="21" spans="11:12" ht="9.9499999999999993" customHeight="1"/>
    <row r="22" spans="11:12" ht="9.75" customHeight="1">
      <c r="K22" s="2032" t="s">
        <v>614</v>
      </c>
      <c r="L22" s="2033" t="s">
        <v>106</v>
      </c>
    </row>
    <row r="23" spans="11:12">
      <c r="K23" s="2032"/>
      <c r="L23" s="2033"/>
    </row>
    <row r="24" spans="11:12">
      <c r="K24" s="1094" t="s">
        <v>615</v>
      </c>
      <c r="L24" s="639">
        <v>79</v>
      </c>
    </row>
    <row r="25" spans="11:12">
      <c r="K25" s="1094" t="s">
        <v>616</v>
      </c>
      <c r="L25" s="639" t="s">
        <v>697</v>
      </c>
    </row>
    <row r="26" spans="11:12">
      <c r="K26" s="1094" t="s">
        <v>617</v>
      </c>
      <c r="L26" s="639">
        <v>56</v>
      </c>
    </row>
    <row r="27" spans="11:12">
      <c r="K27" s="1094" t="s">
        <v>729</v>
      </c>
      <c r="L27" s="639"/>
    </row>
    <row r="28" spans="11:12" ht="9.9499999999999993" customHeight="1"/>
    <row r="29" spans="11:12" ht="15">
      <c r="K29" s="2028" t="s">
        <v>665</v>
      </c>
      <c r="L29" s="2028"/>
    </row>
    <row r="30" spans="11:12">
      <c r="K30" s="2029" t="s">
        <v>1268</v>
      </c>
      <c r="L30" s="2029"/>
    </row>
    <row r="31" spans="11:12">
      <c r="K31" s="2029"/>
      <c r="L31" s="2029"/>
    </row>
    <row r="32" spans="11:12">
      <c r="K32" s="2029"/>
      <c r="L32" s="2029"/>
    </row>
    <row r="33" spans="11:12">
      <c r="K33" s="2029"/>
      <c r="L33" s="2029"/>
    </row>
    <row r="34" spans="11:12">
      <c r="K34" s="2029"/>
      <c r="L34" s="2029"/>
    </row>
    <row r="35" spans="11:12" s="1088" customFormat="1" ht="9.9499999999999993" customHeight="1"/>
    <row r="36" spans="11:12" ht="15">
      <c r="K36" s="2030" t="s">
        <v>666</v>
      </c>
      <c r="L36" s="2030"/>
    </row>
    <row r="37" spans="11:12">
      <c r="K37" s="2031" t="s">
        <v>1269</v>
      </c>
      <c r="L37" s="2031"/>
    </row>
    <row r="38" spans="11:12">
      <c r="K38" s="2031"/>
      <c r="L38" s="2031"/>
    </row>
    <row r="39" spans="11:12">
      <c r="K39" s="2031"/>
      <c r="L39" s="2031"/>
    </row>
    <row r="40" spans="11:12">
      <c r="K40" s="2031"/>
      <c r="L40" s="2031"/>
    </row>
    <row r="41" spans="11:12">
      <c r="K41" s="2031"/>
      <c r="L41" s="2031"/>
    </row>
  </sheetData>
  <mergeCells count="12">
    <mergeCell ref="K29:L29"/>
    <mergeCell ref="K30:L34"/>
    <mergeCell ref="K36:L36"/>
    <mergeCell ref="K37:L41"/>
    <mergeCell ref="K22:K23"/>
    <mergeCell ref="L22:L23"/>
    <mergeCell ref="K19:L19"/>
    <mergeCell ref="L14:L15"/>
    <mergeCell ref="K14:K15"/>
    <mergeCell ref="K5:K6"/>
    <mergeCell ref="L5:L6"/>
    <mergeCell ref="K17:L17"/>
  </mergeCells>
  <pageMargins left="0.23622047244094491" right="0.19685039370078741" top="0.27559055118110237" bottom="0.15748031496062992" header="0.19685039370078741" footer="0.23622047244094491"/>
  <pageSetup paperSize="9" scale="9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S63"/>
  <sheetViews>
    <sheetView view="pageBreakPreview" zoomScale="55" zoomScaleSheetLayoutView="55" workbookViewId="0">
      <selection activeCell="A10" sqref="A10"/>
    </sheetView>
  </sheetViews>
  <sheetFormatPr defaultColWidth="8.85546875" defaultRowHeight="14.25"/>
  <cols>
    <col min="1" max="1" width="1.28515625" style="277" customWidth="1"/>
    <col min="2" max="2" width="82.85546875" style="277" customWidth="1"/>
    <col min="3" max="3" width="4.7109375" style="277" customWidth="1"/>
    <col min="4" max="7" width="17.28515625" style="277" customWidth="1"/>
    <col min="8" max="12" width="14.7109375" style="277" customWidth="1"/>
    <col min="13" max="14" width="3.85546875" style="277" customWidth="1"/>
    <col min="15" max="15" width="3.28515625" style="277" customWidth="1"/>
    <col min="16" max="18" width="3.7109375" style="277" customWidth="1"/>
    <col min="19" max="19" width="1.28515625" style="277" customWidth="1"/>
    <col min="20" max="16384" width="8.85546875" style="277"/>
  </cols>
  <sheetData>
    <row r="1" spans="1:19" ht="15.75" thickBot="1">
      <c r="A1" s="197"/>
      <c r="B1" s="198" t="str">
        <f>Page3!A4</f>
        <v>MOHOKARE LOCAL MUNICIPALITY</v>
      </c>
      <c r="C1" s="197"/>
      <c r="D1" s="197"/>
      <c r="E1" s="197"/>
      <c r="F1" s="197"/>
      <c r="G1" s="197"/>
      <c r="H1" s="197"/>
      <c r="I1" s="197"/>
      <c r="J1" s="197"/>
      <c r="K1" s="197"/>
      <c r="L1" s="197"/>
      <c r="M1" s="197"/>
      <c r="N1" s="251" t="str">
        <f>Page3!F4</f>
        <v>WSDP 2012</v>
      </c>
      <c r="O1" s="197"/>
      <c r="P1" s="197"/>
      <c r="Q1" s="197"/>
      <c r="R1" s="197"/>
      <c r="S1" s="197"/>
    </row>
    <row r="2" spans="1:19" ht="15.75" thickBot="1">
      <c r="A2" s="197"/>
      <c r="B2" s="2978" t="s">
        <v>771</v>
      </c>
      <c r="C2" s="2979"/>
      <c r="D2" s="2979"/>
      <c r="E2" s="2979"/>
      <c r="F2" s="2979"/>
      <c r="G2" s="2979"/>
      <c r="H2" s="2979"/>
      <c r="I2" s="2979"/>
      <c r="J2" s="2979"/>
      <c r="K2" s="2979"/>
      <c r="L2" s="2979"/>
      <c r="M2" s="2979"/>
      <c r="N2" s="2979"/>
      <c r="O2" s="2979"/>
      <c r="P2" s="2979"/>
      <c r="Q2" s="2979"/>
      <c r="R2" s="2980"/>
      <c r="S2" s="197"/>
    </row>
    <row r="3" spans="1:19" ht="15">
      <c r="A3" s="197"/>
      <c r="B3" s="607"/>
      <c r="C3" s="915"/>
      <c r="D3" s="915"/>
      <c r="E3" s="915"/>
      <c r="F3" s="915"/>
      <c r="G3" s="915"/>
      <c r="H3" s="915"/>
      <c r="I3" s="915"/>
      <c r="J3" s="915"/>
      <c r="K3" s="915"/>
      <c r="L3" s="915"/>
      <c r="M3" s="915"/>
      <c r="N3" s="915"/>
      <c r="O3" s="915"/>
      <c r="P3" s="915"/>
      <c r="Q3" s="915"/>
      <c r="R3" s="916"/>
      <c r="S3" s="197"/>
    </row>
    <row r="4" spans="1:19" ht="18" customHeight="1">
      <c r="A4" s="197"/>
      <c r="B4" s="833"/>
      <c r="C4" s="834"/>
      <c r="D4" s="3763" t="s">
        <v>29</v>
      </c>
      <c r="E4" s="3763"/>
      <c r="F4" s="3763" t="s">
        <v>755</v>
      </c>
      <c r="G4" s="3763" t="s">
        <v>756</v>
      </c>
      <c r="H4" s="834"/>
      <c r="I4" s="834"/>
      <c r="J4" s="3765" t="s">
        <v>757</v>
      </c>
      <c r="K4" s="3766"/>
      <c r="L4" s="3767"/>
      <c r="M4" s="834"/>
      <c r="N4" s="834"/>
      <c r="O4" s="834"/>
      <c r="P4" s="834"/>
      <c r="Q4" s="834"/>
      <c r="R4" s="597"/>
      <c r="S4" s="197"/>
    </row>
    <row r="5" spans="1:19" ht="25.5" customHeight="1">
      <c r="A5" s="197"/>
      <c r="B5" s="832" t="s">
        <v>1069</v>
      </c>
      <c r="C5" s="835"/>
      <c r="D5" s="1002" t="s">
        <v>758</v>
      </c>
      <c r="E5" s="1002" t="s">
        <v>759</v>
      </c>
      <c r="F5" s="3763"/>
      <c r="G5" s="3763"/>
      <c r="H5" s="836"/>
      <c r="I5" s="836"/>
      <c r="J5" s="3768"/>
      <c r="K5" s="3769"/>
      <c r="L5" s="3770"/>
      <c r="M5" s="834"/>
      <c r="N5" s="834"/>
      <c r="O5" s="836"/>
      <c r="P5" s="837"/>
      <c r="Q5" s="837"/>
      <c r="R5" s="598"/>
      <c r="S5" s="197"/>
    </row>
    <row r="6" spans="1:19" ht="15">
      <c r="A6" s="197"/>
      <c r="B6" s="276"/>
      <c r="C6" s="835"/>
      <c r="D6" s="1641" t="s">
        <v>760</v>
      </c>
      <c r="E6" s="1508" t="s">
        <v>761</v>
      </c>
      <c r="F6" s="1005" t="s">
        <v>762</v>
      </c>
      <c r="G6" s="1509" t="s">
        <v>763</v>
      </c>
      <c r="H6" s="836"/>
      <c r="I6" s="836"/>
      <c r="J6" s="838"/>
      <c r="K6" s="839"/>
      <c r="L6" s="840"/>
      <c r="M6" s="837"/>
      <c r="N6" s="837"/>
      <c r="O6" s="836"/>
      <c r="P6" s="837"/>
      <c r="Q6" s="837"/>
      <c r="R6" s="598"/>
      <c r="S6" s="197"/>
    </row>
    <row r="7" spans="1:19" ht="19.5" customHeight="1">
      <c r="A7" s="197"/>
      <c r="B7" s="882" t="s">
        <v>1073</v>
      </c>
      <c r="C7" s="835"/>
      <c r="D7" s="1007">
        <f>'Topic 8A'!J18</f>
        <v>0.2</v>
      </c>
      <c r="E7" s="1008">
        <f>'Topic 8A'!K18</f>
        <v>0.2</v>
      </c>
      <c r="F7" s="1642">
        <f>'Topic 8A'!T18</f>
        <v>0.6</v>
      </c>
      <c r="G7" s="1009">
        <f>'Topic 8A'!W18</f>
        <v>0.4</v>
      </c>
      <c r="H7" s="836"/>
      <c r="I7" s="836"/>
      <c r="J7" s="3759"/>
      <c r="K7" s="841"/>
      <c r="L7" s="842"/>
      <c r="M7" s="837"/>
      <c r="N7" s="837"/>
      <c r="O7" s="836"/>
      <c r="P7" s="837"/>
      <c r="Q7" s="837"/>
      <c r="R7" s="598"/>
      <c r="S7" s="197"/>
    </row>
    <row r="8" spans="1:19" ht="19.5" customHeight="1">
      <c r="A8" s="197"/>
      <c r="B8" s="882" t="s">
        <v>1070</v>
      </c>
      <c r="C8" s="835"/>
      <c r="D8" s="1007">
        <f>'Topic 8A'!J23</f>
        <v>0.2</v>
      </c>
      <c r="E8" s="1008">
        <f>'Topic 8A'!K23</f>
        <v>0.2</v>
      </c>
      <c r="F8" s="1642">
        <f>'Topic 8A'!T23</f>
        <v>0.6</v>
      </c>
      <c r="G8" s="1009">
        <f>'Topic 8A'!W23</f>
        <v>0.4</v>
      </c>
      <c r="H8" s="836"/>
      <c r="I8" s="836"/>
      <c r="J8" s="3759"/>
      <c r="K8" s="843"/>
      <c r="L8" s="842"/>
      <c r="M8" s="837"/>
      <c r="N8" s="837"/>
      <c r="O8" s="836"/>
      <c r="P8" s="837"/>
      <c r="Q8" s="837"/>
      <c r="R8" s="598"/>
      <c r="S8" s="197"/>
    </row>
    <row r="9" spans="1:19" ht="18">
      <c r="A9" s="197"/>
      <c r="B9" s="882" t="s">
        <v>1071</v>
      </c>
      <c r="C9" s="835"/>
      <c r="D9" s="1007">
        <f>'Topic 8A'!J27</f>
        <v>0.2</v>
      </c>
      <c r="E9" s="1008">
        <f>'Topic 8A'!K27</f>
        <v>0.2</v>
      </c>
      <c r="F9" s="1642">
        <f>'Topic 8A'!T27</f>
        <v>0.6</v>
      </c>
      <c r="G9" s="1009">
        <f>'Topic 8A'!W27</f>
        <v>0.4</v>
      </c>
      <c r="H9" s="836"/>
      <c r="I9" s="836"/>
      <c r="J9" s="844"/>
      <c r="K9" s="845"/>
      <c r="L9" s="846"/>
      <c r="M9" s="234"/>
      <c r="N9" s="234"/>
      <c r="O9" s="836"/>
      <c r="P9" s="837"/>
      <c r="Q9" s="837"/>
      <c r="R9" s="598"/>
      <c r="S9" s="197"/>
    </row>
    <row r="10" spans="1:19" ht="18">
      <c r="A10" s="197"/>
      <c r="B10" s="882" t="s">
        <v>1072</v>
      </c>
      <c r="C10" s="835"/>
      <c r="D10" s="1007">
        <f>'Topic 8A'!J30</f>
        <v>0.2</v>
      </c>
      <c r="E10" s="1008">
        <f>'Topic 8A'!K30</f>
        <v>0.2</v>
      </c>
      <c r="F10" s="1642">
        <f>'Topic 8A'!T30</f>
        <v>0.6</v>
      </c>
      <c r="G10" s="1009">
        <f>'Topic 8A'!W30</f>
        <v>0.4</v>
      </c>
      <c r="H10" s="836"/>
      <c r="I10" s="836"/>
      <c r="J10" s="848"/>
      <c r="K10" s="849"/>
      <c r="L10" s="850"/>
      <c r="M10" s="234"/>
      <c r="N10" s="234"/>
      <c r="O10" s="836"/>
      <c r="P10" s="837"/>
      <c r="Q10" s="837"/>
      <c r="R10" s="598"/>
      <c r="S10" s="197"/>
    </row>
    <row r="11" spans="1:19" ht="18">
      <c r="A11" s="197"/>
      <c r="B11" s="847" t="s">
        <v>1074</v>
      </c>
      <c r="C11" s="835"/>
      <c r="D11" s="1007">
        <f>'Topic 8C (1)'!Q36</f>
        <v>0.4</v>
      </c>
      <c r="E11" s="1008">
        <f>'Topic 8C (1)'!R36</f>
        <v>0.4</v>
      </c>
      <c r="F11" s="1642">
        <f>'Topic 8C (1)'!AA36</f>
        <v>0.6</v>
      </c>
      <c r="G11" s="1009">
        <f>'Topic 8C (1)'!AD36</f>
        <v>0.4</v>
      </c>
      <c r="H11" s="836"/>
      <c r="I11" s="836"/>
      <c r="J11" s="844"/>
      <c r="K11" s="851"/>
      <c r="L11" s="852"/>
      <c r="M11" s="234"/>
      <c r="N11" s="234"/>
      <c r="O11" s="836"/>
      <c r="P11" s="837"/>
      <c r="Q11" s="837"/>
      <c r="R11" s="598"/>
      <c r="S11" s="197"/>
    </row>
    <row r="12" spans="1:19" ht="18">
      <c r="A12" s="197"/>
      <c r="B12" s="847" t="s">
        <v>772</v>
      </c>
      <c r="C12" s="835"/>
      <c r="D12" s="1007">
        <f>'Topic 8C (2) OPTIONAL'!Q36</f>
        <v>0</v>
      </c>
      <c r="E12" s="1008">
        <f>'Topic 8C (2) OPTIONAL'!R36</f>
        <v>0</v>
      </c>
      <c r="F12" s="1642">
        <f>'Topic 8C (2) OPTIONAL'!AA36</f>
        <v>0</v>
      </c>
      <c r="G12" s="1009">
        <f>'Topic 8C (2) OPTIONAL'!AD36</f>
        <v>0</v>
      </c>
      <c r="H12" s="836"/>
      <c r="I12" s="836"/>
      <c r="J12" s="844"/>
      <c r="K12" s="853"/>
      <c r="L12" s="854"/>
      <c r="M12" s="234"/>
      <c r="N12" s="234"/>
      <c r="O12" s="836"/>
      <c r="P12" s="837"/>
      <c r="Q12" s="837"/>
      <c r="R12" s="598"/>
      <c r="S12" s="197"/>
    </row>
    <row r="13" spans="1:19" ht="18">
      <c r="A13" s="197"/>
      <c r="B13" s="847" t="s">
        <v>773</v>
      </c>
      <c r="C13" s="855"/>
      <c r="D13" s="1007">
        <f>'Topic 8C (3) OPTIONAL'!Q36</f>
        <v>0</v>
      </c>
      <c r="E13" s="1008">
        <f>'Topic 8C (3) OPTIONAL'!R36</f>
        <v>0</v>
      </c>
      <c r="F13" s="1642">
        <f>'Topic 8C (3) OPTIONAL'!AA36</f>
        <v>0</v>
      </c>
      <c r="G13" s="1009">
        <f>'Topic 8C (3) OPTIONAL'!AD36</f>
        <v>0</v>
      </c>
      <c r="H13" s="331"/>
      <c r="I13" s="331"/>
      <c r="J13" s="844"/>
      <c r="K13" s="853"/>
      <c r="L13" s="854"/>
      <c r="M13" s="331"/>
      <c r="N13" s="331"/>
      <c r="O13" s="331"/>
      <c r="P13" s="331"/>
      <c r="Q13" s="331"/>
      <c r="R13" s="332"/>
      <c r="S13" s="197"/>
    </row>
    <row r="14" spans="1:19" ht="18">
      <c r="A14" s="197"/>
      <c r="B14" s="847" t="s">
        <v>774</v>
      </c>
      <c r="C14" s="856"/>
      <c r="D14" s="1007">
        <f>'Topic 8C (4) OPTIONAL'!Q36</f>
        <v>0</v>
      </c>
      <c r="E14" s="1008">
        <f>'Topic 8C (4) OPTIONAL'!R36</f>
        <v>0</v>
      </c>
      <c r="F14" s="1642">
        <f>'Topic 8C (4) OPTIONAL'!AA36</f>
        <v>0</v>
      </c>
      <c r="G14" s="1009">
        <f>'Topic 8C (4) OPTIONAL'!AD36</f>
        <v>0</v>
      </c>
      <c r="H14" s="857"/>
      <c r="I14" s="857"/>
      <c r="J14" s="844"/>
      <c r="K14" s="851"/>
      <c r="L14" s="858"/>
      <c r="M14" s="857"/>
      <c r="N14" s="857"/>
      <c r="O14" s="857"/>
      <c r="P14" s="857"/>
      <c r="Q14" s="857"/>
      <c r="R14" s="859"/>
      <c r="S14" s="197"/>
    </row>
    <row r="15" spans="1:19" ht="15">
      <c r="A15" s="197"/>
      <c r="B15" s="847" t="s">
        <v>775</v>
      </c>
      <c r="C15" s="331"/>
      <c r="D15" s="1007">
        <f>'Topic 8C (5) OPTIONAL'!Q36</f>
        <v>0</v>
      </c>
      <c r="E15" s="1008">
        <f>'Topic 8C (5) OPTIONAL'!R36</f>
        <v>0</v>
      </c>
      <c r="F15" s="1642">
        <f>'Topic 8C (5) OPTIONAL'!AA36</f>
        <v>0</v>
      </c>
      <c r="G15" s="1009">
        <f>'Topic 8C (5) OPTIONAL'!AD36</f>
        <v>0</v>
      </c>
      <c r="H15" s="331"/>
      <c r="I15" s="331"/>
      <c r="J15" s="860"/>
      <c r="K15" s="814"/>
      <c r="L15" s="861"/>
      <c r="M15" s="331"/>
      <c r="N15" s="331"/>
      <c r="O15" s="331"/>
      <c r="P15" s="331"/>
      <c r="Q15" s="331"/>
      <c r="R15" s="332"/>
      <c r="S15" s="197"/>
    </row>
    <row r="16" spans="1:19">
      <c r="A16" s="197"/>
      <c r="B16" s="610"/>
      <c r="C16" s="331"/>
      <c r="D16" s="331"/>
      <c r="E16" s="331"/>
      <c r="F16" s="331"/>
      <c r="G16" s="331"/>
      <c r="H16" s="331"/>
      <c r="I16" s="331"/>
      <c r="J16" s="860"/>
      <c r="K16" s="814"/>
      <c r="L16" s="861"/>
      <c r="M16" s="331"/>
      <c r="N16" s="331"/>
      <c r="O16" s="331"/>
      <c r="P16" s="331"/>
      <c r="Q16" s="331"/>
      <c r="R16" s="332"/>
      <c r="S16" s="197"/>
    </row>
    <row r="17" spans="1:19" ht="20.25">
      <c r="A17" s="197"/>
      <c r="B17" s="610"/>
      <c r="C17" s="331"/>
      <c r="D17" s="862">
        <f>AVERAGE(D7:D15)</f>
        <v>0.13333333333333336</v>
      </c>
      <c r="E17" s="862">
        <f>AVERAGE(E7:E15)</f>
        <v>0.13333333333333336</v>
      </c>
      <c r="F17" s="862">
        <f>AVERAGE(F7:F15)</f>
        <v>0.33333333333333331</v>
      </c>
      <c r="G17" s="862">
        <f>AVERAGE(G7:G15)</f>
        <v>0.22222222222222221</v>
      </c>
      <c r="H17" s="331"/>
      <c r="I17" s="331"/>
      <c r="J17" s="863"/>
      <c r="K17" s="864"/>
      <c r="L17" s="861"/>
      <c r="M17" s="331"/>
      <c r="N17" s="331"/>
      <c r="O17" s="331"/>
      <c r="P17" s="331"/>
      <c r="Q17" s="331"/>
      <c r="R17" s="332"/>
      <c r="S17" s="197"/>
    </row>
    <row r="18" spans="1:19" ht="20.25">
      <c r="A18" s="197"/>
      <c r="B18" s="610"/>
      <c r="C18" s="331"/>
      <c r="D18" s="331"/>
      <c r="E18" s="331"/>
      <c r="F18" s="331"/>
      <c r="G18" s="331"/>
      <c r="H18" s="331"/>
      <c r="I18" s="331"/>
      <c r="J18" s="863"/>
      <c r="K18" s="864"/>
      <c r="L18" s="861"/>
      <c r="M18" s="331"/>
      <c r="N18" s="331"/>
      <c r="O18" s="331"/>
      <c r="P18" s="331"/>
      <c r="Q18" s="331"/>
      <c r="R18" s="332"/>
      <c r="S18" s="197"/>
    </row>
    <row r="19" spans="1:19">
      <c r="A19" s="197"/>
      <c r="B19" s="610"/>
      <c r="C19" s="331"/>
      <c r="D19" s="331"/>
      <c r="E19" s="331"/>
      <c r="F19" s="331"/>
      <c r="G19" s="331"/>
      <c r="H19" s="331"/>
      <c r="I19" s="331"/>
      <c r="J19" s="860"/>
      <c r="K19" s="814"/>
      <c r="L19" s="861"/>
      <c r="M19" s="331"/>
      <c r="N19" s="331"/>
      <c r="O19" s="331"/>
      <c r="P19" s="331"/>
      <c r="Q19" s="331"/>
      <c r="R19" s="332"/>
      <c r="S19" s="197"/>
    </row>
    <row r="20" spans="1:19">
      <c r="A20" s="197"/>
      <c r="B20" s="610"/>
      <c r="C20" s="331"/>
      <c r="D20" s="331"/>
      <c r="E20" s="331"/>
      <c r="F20" s="331"/>
      <c r="G20" s="331"/>
      <c r="H20" s="331"/>
      <c r="I20" s="331"/>
      <c r="J20" s="865"/>
      <c r="K20" s="866"/>
      <c r="L20" s="867"/>
      <c r="M20" s="331"/>
      <c r="N20" s="331"/>
      <c r="O20" s="331"/>
      <c r="P20" s="331"/>
      <c r="Q20" s="331"/>
      <c r="R20" s="332"/>
      <c r="S20" s="197"/>
    </row>
    <row r="21" spans="1:19">
      <c r="A21" s="197"/>
      <c r="B21" s="610"/>
      <c r="C21" s="331"/>
      <c r="D21" s="331"/>
      <c r="E21" s="331"/>
      <c r="F21" s="331"/>
      <c r="G21" s="331"/>
      <c r="H21" s="331"/>
      <c r="I21" s="331"/>
      <c r="J21" s="331"/>
      <c r="K21" s="331"/>
      <c r="L21" s="331"/>
      <c r="M21" s="331"/>
      <c r="N21" s="331"/>
      <c r="O21" s="331"/>
      <c r="P21" s="331"/>
      <c r="Q21" s="331"/>
      <c r="R21" s="332"/>
      <c r="S21" s="197"/>
    </row>
    <row r="22" spans="1:19">
      <c r="A22" s="197"/>
      <c r="B22" s="610"/>
      <c r="C22" s="331"/>
      <c r="D22" s="331"/>
      <c r="E22" s="331"/>
      <c r="F22" s="331"/>
      <c r="G22" s="331"/>
      <c r="H22" s="331"/>
      <c r="I22" s="331"/>
      <c r="J22" s="331"/>
      <c r="K22" s="331"/>
      <c r="L22" s="331"/>
      <c r="M22" s="331"/>
      <c r="N22" s="331"/>
      <c r="O22" s="331"/>
      <c r="P22" s="331"/>
      <c r="Q22" s="331"/>
      <c r="R22" s="332"/>
      <c r="S22" s="197"/>
    </row>
    <row r="23" spans="1:19">
      <c r="A23" s="197"/>
      <c r="B23" s="610"/>
      <c r="C23" s="331"/>
      <c r="D23" s="331"/>
      <c r="E23" s="331"/>
      <c r="F23" s="331"/>
      <c r="G23" s="331"/>
      <c r="H23" s="331"/>
      <c r="I23" s="331"/>
      <c r="J23" s="331"/>
      <c r="K23" s="331"/>
      <c r="L23" s="331"/>
      <c r="M23" s="331"/>
      <c r="N23" s="331"/>
      <c r="O23" s="331"/>
      <c r="P23" s="331"/>
      <c r="Q23" s="331"/>
      <c r="R23" s="332"/>
      <c r="S23" s="197"/>
    </row>
    <row r="24" spans="1:19">
      <c r="A24" s="197"/>
      <c r="B24" s="610"/>
      <c r="C24" s="331"/>
      <c r="D24" s="331"/>
      <c r="E24" s="331"/>
      <c r="F24" s="331"/>
      <c r="G24" s="331"/>
      <c r="H24" s="331"/>
      <c r="I24" s="331"/>
      <c r="J24" s="331"/>
      <c r="K24" s="331"/>
      <c r="L24" s="331"/>
      <c r="M24" s="331"/>
      <c r="N24" s="331"/>
      <c r="O24" s="331"/>
      <c r="P24" s="331"/>
      <c r="Q24" s="331"/>
      <c r="R24" s="332"/>
      <c r="S24" s="197"/>
    </row>
    <row r="25" spans="1:19">
      <c r="A25" s="197"/>
      <c r="B25" s="610"/>
      <c r="C25" s="331"/>
      <c r="D25" s="331"/>
      <c r="E25" s="331"/>
      <c r="F25" s="331"/>
      <c r="G25" s="331"/>
      <c r="H25" s="331"/>
      <c r="I25" s="331"/>
      <c r="J25" s="331"/>
      <c r="K25" s="331"/>
      <c r="L25" s="331"/>
      <c r="M25" s="331"/>
      <c r="N25" s="331"/>
      <c r="O25" s="331"/>
      <c r="P25" s="331"/>
      <c r="Q25" s="331"/>
      <c r="R25" s="332"/>
      <c r="S25" s="197"/>
    </row>
    <row r="26" spans="1:19">
      <c r="A26" s="197"/>
      <c r="B26" s="610"/>
      <c r="C26" s="331"/>
      <c r="D26" s="331"/>
      <c r="E26" s="331"/>
      <c r="F26" s="331"/>
      <c r="G26" s="331"/>
      <c r="H26" s="331"/>
      <c r="I26" s="331"/>
      <c r="J26" s="331"/>
      <c r="K26" s="331"/>
      <c r="L26" s="331"/>
      <c r="M26" s="331"/>
      <c r="N26" s="331"/>
      <c r="O26" s="331"/>
      <c r="P26" s="331"/>
      <c r="Q26" s="331"/>
      <c r="R26" s="332"/>
      <c r="S26" s="197"/>
    </row>
    <row r="27" spans="1:19">
      <c r="A27" s="197"/>
      <c r="B27" s="610"/>
      <c r="C27" s="331"/>
      <c r="D27" s="331"/>
      <c r="E27" s="331"/>
      <c r="F27" s="331"/>
      <c r="G27" s="331"/>
      <c r="H27" s="331"/>
      <c r="I27" s="331"/>
      <c r="J27" s="331"/>
      <c r="K27" s="331"/>
      <c r="L27" s="331"/>
      <c r="M27" s="331"/>
      <c r="N27" s="331"/>
      <c r="O27" s="331"/>
      <c r="P27" s="331"/>
      <c r="Q27" s="331"/>
      <c r="R27" s="332"/>
      <c r="S27" s="197"/>
    </row>
    <row r="28" spans="1:19">
      <c r="A28" s="197"/>
      <c r="B28" s="610"/>
      <c r="C28" s="331"/>
      <c r="D28" s="331"/>
      <c r="E28" s="331"/>
      <c r="F28" s="331"/>
      <c r="G28" s="331"/>
      <c r="H28" s="331"/>
      <c r="I28" s="331"/>
      <c r="J28" s="331"/>
      <c r="K28" s="331"/>
      <c r="L28" s="331"/>
      <c r="M28" s="331"/>
      <c r="N28" s="331"/>
      <c r="O28" s="331"/>
      <c r="P28" s="331"/>
      <c r="Q28" s="331"/>
      <c r="R28" s="332"/>
      <c r="S28" s="197"/>
    </row>
    <row r="29" spans="1:19">
      <c r="A29" s="197"/>
      <c r="B29" s="610"/>
      <c r="C29" s="331"/>
      <c r="D29" s="331"/>
      <c r="E29" s="331"/>
      <c r="F29" s="331"/>
      <c r="G29" s="331"/>
      <c r="H29" s="331"/>
      <c r="I29" s="331"/>
      <c r="J29" s="331"/>
      <c r="K29" s="331"/>
      <c r="L29" s="331"/>
      <c r="M29" s="331"/>
      <c r="N29" s="331"/>
      <c r="O29" s="331"/>
      <c r="P29" s="331"/>
      <c r="Q29" s="331"/>
      <c r="R29" s="332"/>
      <c r="S29" s="197"/>
    </row>
    <row r="30" spans="1:19">
      <c r="A30" s="197"/>
      <c r="B30" s="610"/>
      <c r="C30" s="331"/>
      <c r="D30" s="331"/>
      <c r="E30" s="331"/>
      <c r="F30" s="331"/>
      <c r="G30" s="331"/>
      <c r="H30" s="331"/>
      <c r="I30" s="331"/>
      <c r="J30" s="331"/>
      <c r="K30" s="331"/>
      <c r="L30" s="331"/>
      <c r="M30" s="331"/>
      <c r="N30" s="331"/>
      <c r="O30" s="331"/>
      <c r="P30" s="331"/>
      <c r="Q30" s="331"/>
      <c r="R30" s="332"/>
      <c r="S30" s="197"/>
    </row>
    <row r="31" spans="1:19">
      <c r="A31" s="197"/>
      <c r="B31" s="610"/>
      <c r="C31" s="331"/>
      <c r="D31" s="331"/>
      <c r="E31" s="331"/>
      <c r="F31" s="331"/>
      <c r="G31" s="331"/>
      <c r="H31" s="331"/>
      <c r="I31" s="331"/>
      <c r="J31" s="331"/>
      <c r="K31" s="331"/>
      <c r="L31" s="331"/>
      <c r="M31" s="331"/>
      <c r="N31" s="331"/>
      <c r="O31" s="331"/>
      <c r="P31" s="331"/>
      <c r="Q31" s="331"/>
      <c r="R31" s="332"/>
      <c r="S31" s="197"/>
    </row>
    <row r="32" spans="1:19">
      <c r="A32" s="197"/>
      <c r="B32" s="610"/>
      <c r="C32" s="331"/>
      <c r="D32" s="331"/>
      <c r="E32" s="331"/>
      <c r="F32" s="331"/>
      <c r="G32" s="331"/>
      <c r="H32" s="331"/>
      <c r="I32" s="331"/>
      <c r="J32" s="331"/>
      <c r="K32" s="331"/>
      <c r="L32" s="331"/>
      <c r="M32" s="331"/>
      <c r="N32" s="331"/>
      <c r="O32" s="331"/>
      <c r="P32" s="331"/>
      <c r="Q32" s="331"/>
      <c r="R32" s="332"/>
      <c r="S32" s="197"/>
    </row>
    <row r="33" spans="1:19">
      <c r="A33" s="197"/>
      <c r="B33" s="610"/>
      <c r="C33" s="331"/>
      <c r="D33" s="331"/>
      <c r="E33" s="331"/>
      <c r="F33" s="331"/>
      <c r="G33" s="331"/>
      <c r="H33" s="331"/>
      <c r="I33" s="331"/>
      <c r="J33" s="331"/>
      <c r="K33" s="331"/>
      <c r="L33" s="331"/>
      <c r="M33" s="331"/>
      <c r="N33" s="331"/>
      <c r="O33" s="331"/>
      <c r="P33" s="331"/>
      <c r="Q33" s="331"/>
      <c r="R33" s="332"/>
      <c r="S33" s="197"/>
    </row>
    <row r="34" spans="1:19">
      <c r="A34" s="197"/>
      <c r="B34" s="610"/>
      <c r="C34" s="331"/>
      <c r="D34" s="331"/>
      <c r="E34" s="331"/>
      <c r="F34" s="331"/>
      <c r="G34" s="331"/>
      <c r="H34" s="331"/>
      <c r="I34" s="331"/>
      <c r="J34" s="331"/>
      <c r="K34" s="331"/>
      <c r="L34" s="331"/>
      <c r="M34" s="331"/>
      <c r="N34" s="331"/>
      <c r="O34" s="331"/>
      <c r="P34" s="331"/>
      <c r="Q34" s="331"/>
      <c r="R34" s="332"/>
      <c r="S34" s="197"/>
    </row>
    <row r="35" spans="1:19">
      <c r="A35" s="197"/>
      <c r="B35" s="610"/>
      <c r="C35" s="331"/>
      <c r="D35" s="331"/>
      <c r="E35" s="331"/>
      <c r="F35" s="331"/>
      <c r="G35" s="331"/>
      <c r="H35" s="331"/>
      <c r="I35" s="331"/>
      <c r="J35" s="331"/>
      <c r="K35" s="331"/>
      <c r="L35" s="331"/>
      <c r="M35" s="331"/>
      <c r="N35" s="331"/>
      <c r="O35" s="331"/>
      <c r="P35" s="331"/>
      <c r="Q35" s="331"/>
      <c r="R35" s="332"/>
      <c r="S35" s="197"/>
    </row>
    <row r="36" spans="1:19">
      <c r="A36" s="197"/>
      <c r="B36" s="610"/>
      <c r="C36" s="331"/>
      <c r="D36" s="331"/>
      <c r="E36" s="331"/>
      <c r="F36" s="331"/>
      <c r="G36" s="331"/>
      <c r="H36" s="331"/>
      <c r="I36" s="331"/>
      <c r="J36" s="331"/>
      <c r="K36" s="331"/>
      <c r="L36" s="331"/>
      <c r="M36" s="331"/>
      <c r="N36" s="331"/>
      <c r="O36" s="331"/>
      <c r="P36" s="331"/>
      <c r="Q36" s="331"/>
      <c r="R36" s="332"/>
      <c r="S36" s="197"/>
    </row>
    <row r="37" spans="1:19">
      <c r="A37" s="197"/>
      <c r="B37" s="610"/>
      <c r="C37" s="331"/>
      <c r="D37" s="331"/>
      <c r="E37" s="331"/>
      <c r="F37" s="331"/>
      <c r="G37" s="331"/>
      <c r="H37" s="331"/>
      <c r="I37" s="331"/>
      <c r="J37" s="331"/>
      <c r="K37" s="331"/>
      <c r="L37" s="331"/>
      <c r="M37" s="331"/>
      <c r="N37" s="331"/>
      <c r="O37" s="331"/>
      <c r="P37" s="331"/>
      <c r="Q37" s="331"/>
      <c r="R37" s="332"/>
      <c r="S37" s="197"/>
    </row>
    <row r="38" spans="1:19">
      <c r="A38" s="197"/>
      <c r="B38" s="610"/>
      <c r="C38" s="331"/>
      <c r="D38" s="331"/>
      <c r="E38" s="331"/>
      <c r="F38" s="331"/>
      <c r="G38" s="331"/>
      <c r="H38" s="331"/>
      <c r="I38" s="331"/>
      <c r="J38" s="331"/>
      <c r="K38" s="331"/>
      <c r="L38" s="331"/>
      <c r="M38" s="331"/>
      <c r="N38" s="331"/>
      <c r="O38" s="331"/>
      <c r="P38" s="331"/>
      <c r="Q38" s="331"/>
      <c r="R38" s="332"/>
      <c r="S38" s="197"/>
    </row>
    <row r="39" spans="1:19">
      <c r="A39" s="197"/>
      <c r="B39" s="610"/>
      <c r="C39" s="331"/>
      <c r="D39" s="331"/>
      <c r="E39" s="331"/>
      <c r="F39" s="331"/>
      <c r="G39" s="331"/>
      <c r="H39" s="331"/>
      <c r="I39" s="331"/>
      <c r="J39" s="331"/>
      <c r="K39" s="331"/>
      <c r="L39" s="331"/>
      <c r="M39" s="331"/>
      <c r="N39" s="331"/>
      <c r="O39" s="331"/>
      <c r="P39" s="331"/>
      <c r="Q39" s="331"/>
      <c r="R39" s="332"/>
      <c r="S39" s="197"/>
    </row>
    <row r="40" spans="1:19">
      <c r="A40" s="197"/>
      <c r="B40" s="610"/>
      <c r="C40" s="331"/>
      <c r="D40" s="331"/>
      <c r="E40" s="331"/>
      <c r="F40" s="331"/>
      <c r="G40" s="331"/>
      <c r="H40" s="331"/>
      <c r="I40" s="331"/>
      <c r="J40" s="331"/>
      <c r="K40" s="331"/>
      <c r="L40" s="331"/>
      <c r="M40" s="331"/>
      <c r="N40" s="331"/>
      <c r="O40" s="331"/>
      <c r="P40" s="331"/>
      <c r="Q40" s="331"/>
      <c r="R40" s="332"/>
      <c r="S40" s="197"/>
    </row>
    <row r="41" spans="1:19">
      <c r="A41" s="197"/>
      <c r="B41" s="610"/>
      <c r="C41" s="331"/>
      <c r="D41" s="331"/>
      <c r="E41" s="331"/>
      <c r="F41" s="331"/>
      <c r="G41" s="331"/>
      <c r="H41" s="331"/>
      <c r="I41" s="331"/>
      <c r="J41" s="331"/>
      <c r="K41" s="331"/>
      <c r="L41" s="331"/>
      <c r="M41" s="331"/>
      <c r="N41" s="331"/>
      <c r="O41" s="331"/>
      <c r="P41" s="331"/>
      <c r="Q41" s="331"/>
      <c r="R41" s="332"/>
      <c r="S41" s="197"/>
    </row>
    <row r="42" spans="1:19">
      <c r="A42" s="197"/>
      <c r="B42" s="610"/>
      <c r="C42" s="331"/>
      <c r="D42" s="331"/>
      <c r="E42" s="331"/>
      <c r="F42" s="331"/>
      <c r="G42" s="331"/>
      <c r="H42" s="331"/>
      <c r="I42" s="331"/>
      <c r="J42" s="331"/>
      <c r="K42" s="331"/>
      <c r="L42" s="331"/>
      <c r="M42" s="331"/>
      <c r="N42" s="331"/>
      <c r="O42" s="331"/>
      <c r="P42" s="331"/>
      <c r="Q42" s="331"/>
      <c r="R42" s="332"/>
      <c r="S42" s="197"/>
    </row>
    <row r="43" spans="1:19">
      <c r="A43" s="197"/>
      <c r="B43" s="610"/>
      <c r="C43" s="331"/>
      <c r="D43" s="331"/>
      <c r="E43" s="331"/>
      <c r="F43" s="331"/>
      <c r="G43" s="331"/>
      <c r="H43" s="331"/>
      <c r="I43" s="331"/>
      <c r="J43" s="331"/>
      <c r="K43" s="331"/>
      <c r="L43" s="331"/>
      <c r="M43" s="331"/>
      <c r="N43" s="331"/>
      <c r="O43" s="331"/>
      <c r="P43" s="331"/>
      <c r="Q43" s="331"/>
      <c r="R43" s="332"/>
      <c r="S43" s="197"/>
    </row>
    <row r="44" spans="1:19">
      <c r="A44" s="197"/>
      <c r="B44" s="868"/>
      <c r="C44" s="856"/>
      <c r="D44" s="869"/>
      <c r="E44" s="869"/>
      <c r="F44" s="869"/>
      <c r="G44" s="869"/>
      <c r="H44" s="870"/>
      <c r="I44" s="870"/>
      <c r="J44" s="870"/>
      <c r="K44" s="870"/>
      <c r="L44" s="870"/>
      <c r="M44" s="870"/>
      <c r="N44" s="870"/>
      <c r="O44" s="870"/>
      <c r="P44" s="870"/>
      <c r="Q44" s="870"/>
      <c r="R44" s="871"/>
      <c r="S44" s="197"/>
    </row>
    <row r="45" spans="1:19" ht="15" customHeight="1">
      <c r="A45" s="197"/>
      <c r="B45" s="610"/>
      <c r="C45" s="331"/>
      <c r="D45" s="331"/>
      <c r="E45" s="331"/>
      <c r="F45" s="331"/>
      <c r="G45" s="331"/>
      <c r="H45" s="331"/>
      <c r="I45" s="331"/>
      <c r="J45" s="331"/>
      <c r="K45" s="331"/>
      <c r="L45" s="331"/>
      <c r="M45" s="331"/>
      <c r="N45" s="331"/>
      <c r="O45" s="331"/>
      <c r="P45" s="331"/>
      <c r="Q45" s="331"/>
      <c r="R45" s="332"/>
      <c r="S45" s="197"/>
    </row>
    <row r="46" spans="1:19">
      <c r="A46" s="197"/>
      <c r="B46" s="872"/>
      <c r="C46" s="331"/>
      <c r="D46" s="331"/>
      <c r="E46" s="331"/>
      <c r="F46" s="331"/>
      <c r="G46" s="331"/>
      <c r="H46" s="331"/>
      <c r="I46" s="331"/>
      <c r="J46" s="331"/>
      <c r="K46" s="331"/>
      <c r="L46" s="331"/>
      <c r="M46" s="331"/>
      <c r="N46" s="331"/>
      <c r="O46" s="331"/>
      <c r="P46" s="331"/>
      <c r="Q46" s="331"/>
      <c r="R46" s="332"/>
      <c r="S46" s="197"/>
    </row>
    <row r="47" spans="1:19">
      <c r="A47" s="197"/>
      <c r="B47" s="872"/>
      <c r="C47" s="331"/>
      <c r="D47" s="331"/>
      <c r="E47" s="331"/>
      <c r="F47" s="331"/>
      <c r="G47" s="331"/>
      <c r="H47" s="331"/>
      <c r="I47" s="331"/>
      <c r="J47" s="331"/>
      <c r="K47" s="331"/>
      <c r="L47" s="331"/>
      <c r="M47" s="331"/>
      <c r="N47" s="331"/>
      <c r="O47" s="331"/>
      <c r="P47" s="331"/>
      <c r="Q47" s="331"/>
      <c r="R47" s="332"/>
      <c r="S47" s="197"/>
    </row>
    <row r="48" spans="1:19">
      <c r="A48" s="197"/>
      <c r="B48" s="610"/>
      <c r="C48" s="331"/>
      <c r="D48" s="331"/>
      <c r="E48" s="331"/>
      <c r="F48" s="331"/>
      <c r="G48" s="331"/>
      <c r="H48" s="331"/>
      <c r="I48" s="331"/>
      <c r="J48" s="331"/>
      <c r="K48" s="331"/>
      <c r="L48" s="331"/>
      <c r="M48" s="331"/>
      <c r="N48" s="331"/>
      <c r="O48" s="331"/>
      <c r="P48" s="331"/>
      <c r="Q48" s="331"/>
      <c r="R48" s="332"/>
      <c r="S48" s="197"/>
    </row>
    <row r="49" spans="1:19" s="193" customFormat="1" ht="15">
      <c r="A49" s="278"/>
      <c r="B49" s="868"/>
      <c r="C49" s="856"/>
      <c r="D49" s="869"/>
      <c r="E49" s="869"/>
      <c r="F49" s="869"/>
      <c r="G49" s="869"/>
      <c r="H49" s="870"/>
      <c r="I49" s="870"/>
      <c r="J49" s="870"/>
      <c r="K49" s="870"/>
      <c r="L49" s="870"/>
      <c r="M49" s="870"/>
      <c r="N49" s="870"/>
      <c r="O49" s="870"/>
      <c r="P49" s="870"/>
      <c r="Q49" s="870"/>
      <c r="R49" s="871"/>
      <c r="S49" s="278"/>
    </row>
    <row r="50" spans="1:19" s="874" customFormat="1" ht="11.25">
      <c r="A50" s="873"/>
      <c r="B50" s="610"/>
      <c r="C50" s="331"/>
      <c r="D50" s="331"/>
      <c r="E50" s="331"/>
      <c r="F50" s="331"/>
      <c r="G50" s="331"/>
      <c r="H50" s="331"/>
      <c r="I50" s="331"/>
      <c r="J50" s="331"/>
      <c r="K50" s="331"/>
      <c r="L50" s="331"/>
      <c r="M50" s="331"/>
      <c r="N50" s="331"/>
      <c r="O50" s="331"/>
      <c r="P50" s="331"/>
      <c r="Q50" s="331"/>
      <c r="R50" s="332"/>
      <c r="S50" s="873"/>
    </row>
    <row r="51" spans="1:19" s="874" customFormat="1" ht="11.25">
      <c r="A51" s="873"/>
      <c r="B51" s="610"/>
      <c r="C51" s="331"/>
      <c r="D51" s="331"/>
      <c r="E51" s="331"/>
      <c r="F51" s="331"/>
      <c r="G51" s="331"/>
      <c r="H51" s="331"/>
      <c r="I51" s="331"/>
      <c r="J51" s="331"/>
      <c r="K51" s="331"/>
      <c r="L51" s="331"/>
      <c r="M51" s="331"/>
      <c r="N51" s="331"/>
      <c r="O51" s="331"/>
      <c r="P51" s="331"/>
      <c r="Q51" s="331"/>
      <c r="R51" s="332"/>
      <c r="S51" s="873"/>
    </row>
    <row r="52" spans="1:19" s="874" customFormat="1" ht="11.25">
      <c r="A52" s="873"/>
      <c r="B52" s="610"/>
      <c r="C52" s="331"/>
      <c r="D52" s="331"/>
      <c r="E52" s="331"/>
      <c r="F52" s="331"/>
      <c r="G52" s="331"/>
      <c r="H52" s="331"/>
      <c r="I52" s="331"/>
      <c r="J52" s="331"/>
      <c r="K52" s="331"/>
      <c r="L52" s="331"/>
      <c r="M52" s="331"/>
      <c r="N52" s="331"/>
      <c r="O52" s="331"/>
      <c r="P52" s="331"/>
      <c r="Q52" s="331"/>
      <c r="R52" s="332"/>
      <c r="S52" s="873"/>
    </row>
    <row r="53" spans="1:19" s="874" customFormat="1" ht="11.25">
      <c r="A53" s="873"/>
      <c r="B53" s="875"/>
      <c r="C53" s="870"/>
      <c r="D53" s="869"/>
      <c r="E53" s="869"/>
      <c r="F53" s="869"/>
      <c r="G53" s="869"/>
      <c r="H53" s="870"/>
      <c r="I53" s="870"/>
      <c r="J53" s="870"/>
      <c r="K53" s="870"/>
      <c r="L53" s="870"/>
      <c r="M53" s="870"/>
      <c r="N53" s="870"/>
      <c r="O53" s="870"/>
      <c r="P53" s="870"/>
      <c r="Q53" s="870"/>
      <c r="R53" s="871"/>
      <c r="S53" s="873"/>
    </row>
    <row r="54" spans="1:19" s="874" customFormat="1" ht="11.25">
      <c r="A54" s="873"/>
      <c r="B54" s="577"/>
      <c r="C54" s="331"/>
      <c r="D54" s="331"/>
      <c r="E54" s="331"/>
      <c r="F54" s="331"/>
      <c r="G54" s="331"/>
      <c r="H54" s="331"/>
      <c r="I54" s="331"/>
      <c r="J54" s="331"/>
      <c r="K54" s="331"/>
      <c r="L54" s="331"/>
      <c r="M54" s="331"/>
      <c r="N54" s="331"/>
      <c r="O54" s="331"/>
      <c r="P54" s="331"/>
      <c r="Q54" s="331"/>
      <c r="R54" s="332"/>
      <c r="S54" s="873"/>
    </row>
    <row r="55" spans="1:19" s="874" customFormat="1" ht="16.5" thickBot="1">
      <c r="A55" s="873"/>
      <c r="B55" s="876"/>
      <c r="C55" s="331"/>
      <c r="D55" s="331"/>
      <c r="E55" s="331"/>
      <c r="F55" s="331"/>
      <c r="G55" s="331"/>
      <c r="H55" s="331"/>
      <c r="I55" s="331"/>
      <c r="J55" s="877" t="s">
        <v>766</v>
      </c>
      <c r="K55" s="878">
        <f>AVERAGE(D17:G17)</f>
        <v>0.20555555555555557</v>
      </c>
      <c r="L55" s="331"/>
      <c r="M55" s="331"/>
      <c r="N55" s="331"/>
      <c r="O55" s="331"/>
      <c r="P55" s="331"/>
      <c r="Q55" s="331"/>
      <c r="R55" s="332"/>
      <c r="S55" s="873"/>
    </row>
    <row r="56" spans="1:19" s="874" customFormat="1" ht="15.75" customHeight="1" thickBot="1">
      <c r="A56" s="873"/>
      <c r="B56" s="879"/>
      <c r="C56" s="880"/>
      <c r="D56" s="881"/>
      <c r="E56" s="336"/>
      <c r="F56" s="336"/>
      <c r="G56" s="336"/>
      <c r="H56" s="336"/>
      <c r="I56" s="336"/>
      <c r="J56" s="336"/>
      <c r="K56" s="336"/>
      <c r="L56" s="336"/>
      <c r="M56" s="336"/>
      <c r="N56" s="336"/>
      <c r="O56" s="336"/>
      <c r="P56" s="336"/>
      <c r="Q56" s="336"/>
      <c r="R56" s="337"/>
      <c r="S56" s="873"/>
    </row>
    <row r="57" spans="1:19" ht="27.75" customHeight="1">
      <c r="A57" s="197"/>
      <c r="B57" s="197" t="s">
        <v>1</v>
      </c>
      <c r="C57" s="197"/>
      <c r="D57" s="197"/>
      <c r="E57" s="197"/>
      <c r="F57" s="197"/>
      <c r="G57" s="3688"/>
      <c r="H57" s="3816"/>
      <c r="I57" s="3816"/>
      <c r="J57" s="3816"/>
      <c r="K57" s="3816"/>
      <c r="L57" s="3816"/>
      <c r="M57" s="3816"/>
      <c r="N57" s="3816"/>
      <c r="O57" s="3816"/>
      <c r="P57" s="3816"/>
      <c r="Q57" s="3816"/>
      <c r="R57" s="323" t="s">
        <v>868</v>
      </c>
      <c r="S57" s="197"/>
    </row>
    <row r="63" spans="1:19">
      <c r="D63" s="277" t="s">
        <v>1</v>
      </c>
    </row>
  </sheetData>
  <sheetProtection password="E6EF" sheet="1" objects="1" scenarios="1" selectLockedCells="1" selectUnlockedCells="1"/>
  <mergeCells count="7">
    <mergeCell ref="G57:Q57"/>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4"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A38"/>
  <sheetViews>
    <sheetView view="pageBreakPreview" zoomScale="55" zoomScaleSheetLayoutView="55" workbookViewId="0">
      <selection activeCell="B3" sqref="B3"/>
    </sheetView>
  </sheetViews>
  <sheetFormatPr defaultColWidth="8.85546875" defaultRowHeight="14.25"/>
  <cols>
    <col min="1" max="1" width="1.28515625" style="277" customWidth="1"/>
    <col min="2" max="2" width="4.7109375" style="277" customWidth="1"/>
    <col min="3" max="51" width="9.140625" style="277" customWidth="1"/>
    <col min="52" max="52" width="5.7109375" style="277" customWidth="1"/>
    <col min="53" max="16384" width="8.85546875" style="277"/>
  </cols>
  <sheetData>
    <row r="1" spans="1:53" ht="15.75" thickBot="1">
      <c r="A1" s="197"/>
      <c r="B1" s="198"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251" t="str">
        <f>Page3!F4</f>
        <v>WSDP 2012</v>
      </c>
      <c r="AW1" s="197"/>
      <c r="AX1" s="197"/>
      <c r="AY1" s="197"/>
      <c r="AZ1" s="197"/>
      <c r="BA1" s="197"/>
    </row>
    <row r="2" spans="1:53" ht="15.75" thickBot="1">
      <c r="A2" s="197"/>
      <c r="B2" s="2978" t="s">
        <v>771</v>
      </c>
      <c r="C2" s="2979"/>
      <c r="D2" s="2979"/>
      <c r="E2" s="2979"/>
      <c r="F2" s="2979"/>
      <c r="G2" s="2979"/>
      <c r="H2" s="2979"/>
      <c r="I2" s="2979"/>
      <c r="J2" s="2979"/>
      <c r="K2" s="2979"/>
      <c r="L2" s="297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80"/>
      <c r="BA2" s="197"/>
    </row>
    <row r="3" spans="1:53" ht="15">
      <c r="A3" s="197"/>
      <c r="B3" s="607"/>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698"/>
      <c r="AC3" s="1698"/>
      <c r="AD3" s="1698"/>
      <c r="AE3" s="1698"/>
      <c r="AF3" s="1698"/>
      <c r="AG3" s="1698"/>
      <c r="AH3" s="1698"/>
      <c r="AI3" s="1698"/>
      <c r="AJ3" s="1698"/>
      <c r="AK3" s="1698"/>
      <c r="AL3" s="1698"/>
      <c r="AM3" s="1698"/>
      <c r="AN3" s="1698"/>
      <c r="AO3" s="1698"/>
      <c r="AP3" s="1698"/>
      <c r="AQ3" s="1698"/>
      <c r="AR3" s="1698"/>
      <c r="AS3" s="1698"/>
      <c r="AT3" s="1698"/>
      <c r="AU3" s="1698"/>
      <c r="AV3" s="1698"/>
      <c r="AW3" s="1698"/>
      <c r="AX3" s="1698"/>
      <c r="AY3" s="1698"/>
      <c r="AZ3" s="1699"/>
      <c r="BA3" s="197"/>
    </row>
    <row r="4" spans="1:53" ht="18" customHeight="1">
      <c r="A4" s="197"/>
      <c r="B4" s="998" t="s">
        <v>835</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597"/>
      <c r="BA4" s="197"/>
    </row>
    <row r="5" spans="1:53" ht="18.75" customHeight="1">
      <c r="A5" s="197"/>
      <c r="B5" s="276"/>
      <c r="C5" s="83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1705"/>
      <c r="AG5" s="1705"/>
      <c r="AH5" s="1705"/>
      <c r="AI5" s="1705"/>
      <c r="AJ5" s="1705"/>
      <c r="AK5" s="1705"/>
      <c r="AL5" s="1705"/>
      <c r="AM5" s="1705"/>
      <c r="AN5" s="1705"/>
      <c r="AO5" s="1705"/>
      <c r="AP5" s="1705"/>
      <c r="AQ5" s="1705"/>
      <c r="AR5" s="1705"/>
      <c r="AS5" s="1705"/>
      <c r="AT5" s="1705"/>
      <c r="AU5" s="834"/>
      <c r="AV5" s="834"/>
      <c r="AW5" s="1705"/>
      <c r="AX5" s="837"/>
      <c r="AY5" s="837"/>
      <c r="AZ5" s="598"/>
      <c r="BA5" s="197"/>
    </row>
    <row r="6" spans="1:53" ht="20.25">
      <c r="A6" s="197"/>
      <c r="B6" s="819" t="s">
        <v>828</v>
      </c>
      <c r="C6" s="835"/>
      <c r="D6" s="1705"/>
      <c r="E6" s="1705"/>
      <c r="F6" s="1705"/>
      <c r="G6" s="1705"/>
      <c r="H6" s="1705"/>
      <c r="I6" s="1705"/>
      <c r="J6" s="1705"/>
      <c r="K6" s="1705"/>
      <c r="L6" s="1705"/>
      <c r="M6" s="1705"/>
      <c r="N6" s="1705"/>
      <c r="O6" s="1705"/>
      <c r="P6" s="1705"/>
      <c r="Q6" s="1705"/>
      <c r="R6" s="1705"/>
      <c r="S6" s="1705"/>
      <c r="T6" s="1705"/>
      <c r="U6" s="1705"/>
      <c r="V6" s="1705"/>
      <c r="W6" s="1705"/>
      <c r="X6" s="1705"/>
      <c r="Y6" s="1705"/>
      <c r="Z6" s="1705"/>
      <c r="AA6" s="1705"/>
      <c r="AB6" s="1705"/>
      <c r="AC6" s="1705"/>
      <c r="AD6" s="1705"/>
      <c r="AE6" s="1705"/>
      <c r="AF6" s="1705"/>
      <c r="AG6" s="1705"/>
      <c r="AH6" s="1705"/>
      <c r="AI6" s="1705"/>
      <c r="AJ6" s="1705"/>
      <c r="AK6" s="1705"/>
      <c r="AL6" s="1705"/>
      <c r="AM6" s="1705"/>
      <c r="AN6" s="1705"/>
      <c r="AO6" s="1705"/>
      <c r="AP6" s="1705"/>
      <c r="AQ6" s="1705"/>
      <c r="AR6" s="1705"/>
      <c r="AS6" s="1705"/>
      <c r="AT6" s="1705"/>
      <c r="AU6" s="837"/>
      <c r="AV6" s="837"/>
      <c r="AW6" s="1705"/>
      <c r="AX6" s="837"/>
      <c r="AY6" s="837"/>
      <c r="AZ6" s="598"/>
      <c r="BA6" s="197"/>
    </row>
    <row r="7" spans="1:53" ht="20.25" customHeight="1">
      <c r="A7" s="197"/>
      <c r="B7" s="819"/>
      <c r="C7" s="83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837"/>
      <c r="AV7" s="837"/>
      <c r="AW7" s="1705"/>
      <c r="AX7" s="837"/>
      <c r="AY7" s="837"/>
      <c r="AZ7" s="598"/>
      <c r="BA7" s="197"/>
    </row>
    <row r="8" spans="1:53" ht="19.5" customHeight="1">
      <c r="A8" s="197"/>
      <c r="B8" s="763" t="s">
        <v>1073</v>
      </c>
      <c r="C8" s="83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1705"/>
      <c r="AC8" s="1705"/>
      <c r="AD8" s="1705"/>
      <c r="AE8" s="1705"/>
      <c r="AF8" s="1705"/>
      <c r="AG8" s="1705"/>
      <c r="AH8" s="1705"/>
      <c r="AI8" s="1705"/>
      <c r="AJ8" s="1705"/>
      <c r="AK8" s="1705"/>
      <c r="AL8" s="1705"/>
      <c r="AM8" s="1705"/>
      <c r="AN8" s="1705"/>
      <c r="AO8" s="1705"/>
      <c r="AP8" s="1705"/>
      <c r="AQ8" s="1705"/>
      <c r="AR8" s="1705"/>
      <c r="AS8" s="1705"/>
      <c r="AT8" s="1705"/>
      <c r="AU8" s="837"/>
      <c r="AV8" s="837"/>
      <c r="AW8" s="1705"/>
      <c r="AX8" s="837"/>
      <c r="AY8" s="837"/>
      <c r="AZ8" s="598"/>
      <c r="BA8" s="197"/>
    </row>
    <row r="9" spans="1:53" ht="90" customHeight="1">
      <c r="A9" s="818"/>
      <c r="B9" s="287"/>
      <c r="C9" s="1001" t="s">
        <v>1109</v>
      </c>
      <c r="D9" s="3771" t="s">
        <v>1459</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1"/>
      <c r="AR9" s="3771"/>
      <c r="AS9" s="3771"/>
      <c r="AT9" s="3771"/>
      <c r="AU9" s="3771"/>
      <c r="AV9" s="3771"/>
      <c r="AW9" s="3771"/>
      <c r="AX9" s="3771"/>
      <c r="AY9" s="3771"/>
      <c r="AZ9" s="3772"/>
      <c r="BA9" s="197"/>
    </row>
    <row r="10" spans="1:53" ht="90" customHeight="1">
      <c r="A10" s="818"/>
      <c r="B10" s="287"/>
      <c r="C10" s="1001" t="s">
        <v>1110</v>
      </c>
      <c r="D10" s="3771" t="s">
        <v>1460</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1"/>
      <c r="AR10" s="3771"/>
      <c r="AS10" s="3771"/>
      <c r="AT10" s="3771"/>
      <c r="AU10" s="3771"/>
      <c r="AV10" s="3771"/>
      <c r="AW10" s="3771"/>
      <c r="AX10" s="3771"/>
      <c r="AY10" s="3771"/>
      <c r="AZ10" s="3772"/>
      <c r="BA10" s="197"/>
    </row>
    <row r="11" spans="1:53" ht="90" customHeight="1">
      <c r="A11" s="818"/>
      <c r="B11" s="276"/>
      <c r="C11" s="1001" t="s">
        <v>1111</v>
      </c>
      <c r="D11" s="3771" t="s">
        <v>1461</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1"/>
      <c r="AR11" s="3771"/>
      <c r="AS11" s="3771"/>
      <c r="AT11" s="3771"/>
      <c r="AU11" s="3771"/>
      <c r="AV11" s="3771"/>
      <c r="AW11" s="3771"/>
      <c r="AX11" s="3771"/>
      <c r="AY11" s="3771"/>
      <c r="AZ11" s="3772"/>
      <c r="BA11" s="197"/>
    </row>
    <row r="12" spans="1:53" ht="19.5" customHeight="1">
      <c r="A12" s="197"/>
      <c r="B12" s="763" t="s">
        <v>1070</v>
      </c>
      <c r="C12" s="835"/>
      <c r="D12" s="1705"/>
      <c r="E12" s="1705"/>
      <c r="F12" s="1705"/>
      <c r="G12" s="1705"/>
      <c r="H12" s="1705"/>
      <c r="I12" s="1705"/>
      <c r="J12" s="1705"/>
      <c r="K12" s="1705"/>
      <c r="L12" s="1705"/>
      <c r="M12" s="1705"/>
      <c r="N12" s="1705"/>
      <c r="O12" s="1705"/>
      <c r="P12" s="1705"/>
      <c r="Q12" s="1705"/>
      <c r="R12" s="1705"/>
      <c r="S12" s="1705"/>
      <c r="T12" s="1705"/>
      <c r="U12" s="1705"/>
      <c r="V12" s="1705"/>
      <c r="W12" s="1705"/>
      <c r="X12" s="1705"/>
      <c r="Y12" s="1705"/>
      <c r="Z12" s="1705"/>
      <c r="AA12" s="1705"/>
      <c r="AB12" s="1705"/>
      <c r="AC12" s="1705"/>
      <c r="AD12" s="1705"/>
      <c r="AE12" s="1705"/>
      <c r="AF12" s="1705"/>
      <c r="AG12" s="1705"/>
      <c r="AH12" s="1705"/>
      <c r="AI12" s="1705"/>
      <c r="AJ12" s="1705"/>
      <c r="AK12" s="1705"/>
      <c r="AL12" s="1705"/>
      <c r="AM12" s="1705"/>
      <c r="AN12" s="1705"/>
      <c r="AO12" s="1705"/>
      <c r="AP12" s="1705"/>
      <c r="AQ12" s="1705"/>
      <c r="AR12" s="1705"/>
      <c r="AS12" s="1705"/>
      <c r="AT12" s="1705"/>
      <c r="AU12" s="837"/>
      <c r="AV12" s="837"/>
      <c r="AW12" s="1705"/>
      <c r="AX12" s="837"/>
      <c r="AY12" s="837"/>
      <c r="AZ12" s="598"/>
      <c r="BA12" s="197"/>
    </row>
    <row r="13" spans="1:53" ht="90" customHeight="1">
      <c r="A13" s="818"/>
      <c r="B13" s="287"/>
      <c r="C13" s="1001" t="s">
        <v>1109</v>
      </c>
      <c r="D13" s="3771" t="s">
        <v>1462</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1"/>
      <c r="AN13" s="3771"/>
      <c r="AO13" s="3771"/>
      <c r="AP13" s="3771"/>
      <c r="AQ13" s="3771"/>
      <c r="AR13" s="3771"/>
      <c r="AS13" s="3771"/>
      <c r="AT13" s="3771"/>
      <c r="AU13" s="3771"/>
      <c r="AV13" s="3771"/>
      <c r="AW13" s="3771"/>
      <c r="AX13" s="3771"/>
      <c r="AY13" s="3771"/>
      <c r="AZ13" s="3772"/>
      <c r="BA13" s="197"/>
    </row>
    <row r="14" spans="1:53" ht="90" customHeight="1">
      <c r="A14" s="818"/>
      <c r="B14" s="287"/>
      <c r="C14" s="1001" t="s">
        <v>1110</v>
      </c>
      <c r="D14" s="3771" t="s">
        <v>1463</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1"/>
      <c r="AR14" s="3771"/>
      <c r="AS14" s="3771"/>
      <c r="AT14" s="3771"/>
      <c r="AU14" s="3771"/>
      <c r="AV14" s="3771"/>
      <c r="AW14" s="3771"/>
      <c r="AX14" s="3771"/>
      <c r="AY14" s="3771"/>
      <c r="AZ14" s="3772"/>
      <c r="BA14" s="197"/>
    </row>
    <row r="15" spans="1:53" ht="90" customHeight="1">
      <c r="A15" s="818"/>
      <c r="B15" s="276"/>
      <c r="C15" s="1001" t="s">
        <v>1111</v>
      </c>
      <c r="D15" s="3771" t="s">
        <v>1464</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1"/>
      <c r="AR15" s="3771"/>
      <c r="AS15" s="3771"/>
      <c r="AT15" s="3771"/>
      <c r="AU15" s="3771"/>
      <c r="AV15" s="3771"/>
      <c r="AW15" s="3771"/>
      <c r="AX15" s="3771"/>
      <c r="AY15" s="3771"/>
      <c r="AZ15" s="3772"/>
      <c r="BA15" s="197"/>
    </row>
    <row r="16" spans="1:53" ht="15">
      <c r="A16" s="197"/>
      <c r="B16" s="763" t="s">
        <v>1071</v>
      </c>
      <c r="C16" s="83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234"/>
      <c r="AV16" s="234"/>
      <c r="AW16" s="1705"/>
      <c r="AX16" s="837"/>
      <c r="AY16" s="837"/>
      <c r="AZ16" s="598"/>
      <c r="BA16" s="197"/>
    </row>
    <row r="17" spans="1:53" ht="90" customHeight="1">
      <c r="A17" s="818"/>
      <c r="B17" s="287"/>
      <c r="C17" s="1001" t="s">
        <v>1109</v>
      </c>
      <c r="D17" s="3771" t="s">
        <v>1465</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1"/>
      <c r="AN17" s="3771"/>
      <c r="AO17" s="3771"/>
      <c r="AP17" s="3771"/>
      <c r="AQ17" s="3771"/>
      <c r="AR17" s="3771"/>
      <c r="AS17" s="3771"/>
      <c r="AT17" s="3771"/>
      <c r="AU17" s="3771"/>
      <c r="AV17" s="3771"/>
      <c r="AW17" s="3771"/>
      <c r="AX17" s="3771"/>
      <c r="AY17" s="3771"/>
      <c r="AZ17" s="3772"/>
      <c r="BA17" s="197"/>
    </row>
    <row r="18" spans="1:53" ht="90" customHeight="1">
      <c r="A18" s="818"/>
      <c r="B18" s="287"/>
      <c r="C18" s="1001" t="s">
        <v>1110</v>
      </c>
      <c r="D18" s="3771" t="s">
        <v>1466</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1"/>
      <c r="AR18" s="3771"/>
      <c r="AS18" s="3771"/>
      <c r="AT18" s="3771"/>
      <c r="AU18" s="3771"/>
      <c r="AV18" s="3771"/>
      <c r="AW18" s="3771"/>
      <c r="AX18" s="3771"/>
      <c r="AY18" s="3771"/>
      <c r="AZ18" s="3772"/>
      <c r="BA18" s="197"/>
    </row>
    <row r="19" spans="1:53" ht="90" customHeight="1">
      <c r="A19" s="818"/>
      <c r="B19" s="276"/>
      <c r="C19" s="1001" t="s">
        <v>1111</v>
      </c>
      <c r="D19" s="3771" t="s">
        <v>1467</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1"/>
      <c r="AR19" s="3771"/>
      <c r="AS19" s="3771"/>
      <c r="AT19" s="3771"/>
      <c r="AU19" s="3771"/>
      <c r="AV19" s="3771"/>
      <c r="AW19" s="3771"/>
      <c r="AX19" s="3771"/>
      <c r="AY19" s="3771"/>
      <c r="AZ19" s="3772"/>
      <c r="BA19" s="197"/>
    </row>
    <row r="20" spans="1:53">
      <c r="A20" s="197"/>
      <c r="B20" s="276"/>
      <c r="C20" s="83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1705"/>
      <c r="AN20" s="1705"/>
      <c r="AO20" s="1705"/>
      <c r="AP20" s="1705"/>
      <c r="AQ20" s="1705"/>
      <c r="AR20" s="1705"/>
      <c r="AS20" s="1705"/>
      <c r="AT20" s="1705"/>
      <c r="AU20" s="234"/>
      <c r="AV20" s="234"/>
      <c r="AW20" s="1705"/>
      <c r="AX20" s="837"/>
      <c r="AY20" s="837"/>
      <c r="AZ20" s="598"/>
      <c r="BA20" s="197"/>
    </row>
    <row r="21" spans="1:53" ht="15">
      <c r="A21" s="197"/>
      <c r="B21" s="882" t="s">
        <v>1072</v>
      </c>
      <c r="C21" s="835"/>
      <c r="D21" s="1705"/>
      <c r="E21" s="1705"/>
      <c r="F21" s="1705"/>
      <c r="G21" s="1705"/>
      <c r="H21" s="1705"/>
      <c r="I21" s="1705"/>
      <c r="J21" s="1705"/>
      <c r="K21" s="1705"/>
      <c r="L21" s="1705"/>
      <c r="M21" s="1705"/>
      <c r="N21" s="1705"/>
      <c r="O21" s="1705"/>
      <c r="P21" s="158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705"/>
      <c r="AM21" s="1705"/>
      <c r="AN21" s="1705"/>
      <c r="AO21" s="1705"/>
      <c r="AP21" s="1705"/>
      <c r="AQ21" s="1705"/>
      <c r="AR21" s="1705"/>
      <c r="AS21" s="1705"/>
      <c r="AT21" s="1705"/>
      <c r="AU21" s="234"/>
      <c r="AV21" s="234"/>
      <c r="AW21" s="1705"/>
      <c r="AX21" s="837"/>
      <c r="AY21" s="837"/>
      <c r="AZ21" s="598"/>
      <c r="BA21" s="197"/>
    </row>
    <row r="22" spans="1:53" ht="90" customHeight="1">
      <c r="A22" s="818"/>
      <c r="B22" s="287"/>
      <c r="C22" s="1001" t="s">
        <v>1109</v>
      </c>
      <c r="D22" s="3771" t="s">
        <v>1468</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1"/>
      <c r="AR22" s="3771"/>
      <c r="AS22" s="3771"/>
      <c r="AT22" s="3771"/>
      <c r="AU22" s="3771"/>
      <c r="AV22" s="3771"/>
      <c r="AW22" s="3771"/>
      <c r="AX22" s="3771"/>
      <c r="AY22" s="3771"/>
      <c r="AZ22" s="3772"/>
      <c r="BA22" s="197"/>
    </row>
    <row r="23" spans="1:53" ht="90" customHeight="1">
      <c r="A23" s="818"/>
      <c r="B23" s="287"/>
      <c r="C23" s="1001" t="s">
        <v>1110</v>
      </c>
      <c r="D23" s="3771" t="s">
        <v>1469</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1"/>
      <c r="AR23" s="3771"/>
      <c r="AS23" s="3771"/>
      <c r="AT23" s="3771"/>
      <c r="AU23" s="3771"/>
      <c r="AV23" s="3771"/>
      <c r="AW23" s="3771"/>
      <c r="AX23" s="3771"/>
      <c r="AY23" s="3771"/>
      <c r="AZ23" s="3772"/>
      <c r="BA23" s="197"/>
    </row>
    <row r="24" spans="1:53" ht="90" customHeight="1">
      <c r="A24" s="818"/>
      <c r="B24" s="276"/>
      <c r="C24" s="1001" t="s">
        <v>1111</v>
      </c>
      <c r="D24" s="3771" t="s">
        <v>1470</v>
      </c>
      <c r="E24" s="3771"/>
      <c r="F24" s="3771"/>
      <c r="G24" s="3771"/>
      <c r="H24" s="3771"/>
      <c r="I24" s="3771"/>
      <c r="J24" s="3771"/>
      <c r="K24" s="3771"/>
      <c r="L24" s="3771"/>
      <c r="M24" s="3771"/>
      <c r="N24" s="3771"/>
      <c r="O24" s="3771"/>
      <c r="P24" s="3771"/>
      <c r="Q24" s="3771"/>
      <c r="R24" s="3771"/>
      <c r="S24" s="3771"/>
      <c r="T24" s="3771"/>
      <c r="U24" s="3771"/>
      <c r="V24" s="3771"/>
      <c r="W24" s="3771"/>
      <c r="X24" s="3771"/>
      <c r="Y24" s="3771"/>
      <c r="Z24" s="3771"/>
      <c r="AA24" s="3771"/>
      <c r="AB24" s="3771"/>
      <c r="AC24" s="3771"/>
      <c r="AD24" s="3771"/>
      <c r="AE24" s="3771"/>
      <c r="AF24" s="3771"/>
      <c r="AG24" s="3771"/>
      <c r="AH24" s="3771"/>
      <c r="AI24" s="3771"/>
      <c r="AJ24" s="3771"/>
      <c r="AK24" s="3771"/>
      <c r="AL24" s="3771"/>
      <c r="AM24" s="3771"/>
      <c r="AN24" s="3771"/>
      <c r="AO24" s="3771"/>
      <c r="AP24" s="3771"/>
      <c r="AQ24" s="3771"/>
      <c r="AR24" s="3771"/>
      <c r="AS24" s="3771"/>
      <c r="AT24" s="3771"/>
      <c r="AU24" s="3771"/>
      <c r="AV24" s="3771"/>
      <c r="AW24" s="3771"/>
      <c r="AX24" s="3771"/>
      <c r="AY24" s="3771"/>
      <c r="AZ24" s="3772"/>
      <c r="BA24" s="197"/>
    </row>
    <row r="25" spans="1:53" ht="15">
      <c r="A25" s="197"/>
      <c r="B25" s="882" t="s">
        <v>1125</v>
      </c>
      <c r="C25" s="835"/>
      <c r="D25" s="1705"/>
      <c r="E25" s="1705"/>
      <c r="F25" s="1705"/>
      <c r="G25" s="1705"/>
      <c r="H25" s="1705"/>
      <c r="I25" s="1705"/>
      <c r="J25" s="1705"/>
      <c r="K25" s="1705"/>
      <c r="L25" s="1705"/>
      <c r="M25" s="1705"/>
      <c r="N25" s="1705"/>
      <c r="O25" s="1705"/>
      <c r="P25" s="1585"/>
      <c r="Q25" s="1705"/>
      <c r="R25" s="1705"/>
      <c r="S25" s="1705"/>
      <c r="T25" s="1705"/>
      <c r="U25" s="1705"/>
      <c r="V25" s="1705"/>
      <c r="W25" s="1705"/>
      <c r="X25" s="1705"/>
      <c r="Y25" s="1705"/>
      <c r="Z25" s="1705"/>
      <c r="AA25" s="1705"/>
      <c r="AB25" s="1705"/>
      <c r="AC25" s="1705"/>
      <c r="AD25" s="1705"/>
      <c r="AE25" s="1705"/>
      <c r="AF25" s="1705"/>
      <c r="AG25" s="1705"/>
      <c r="AH25" s="1705"/>
      <c r="AI25" s="1705"/>
      <c r="AJ25" s="1705"/>
      <c r="AK25" s="1705"/>
      <c r="AL25" s="1705"/>
      <c r="AM25" s="1705"/>
      <c r="AN25" s="1705"/>
      <c r="AO25" s="1705"/>
      <c r="AP25" s="1705"/>
      <c r="AQ25" s="1705"/>
      <c r="AR25" s="1705"/>
      <c r="AS25" s="1705"/>
      <c r="AT25" s="1705"/>
      <c r="AU25" s="234"/>
      <c r="AV25" s="234"/>
      <c r="AW25" s="1705"/>
      <c r="AX25" s="837"/>
      <c r="AY25" s="837"/>
      <c r="AZ25" s="598"/>
      <c r="BA25" s="197"/>
    </row>
    <row r="26" spans="1:53" ht="90" customHeight="1">
      <c r="A26" s="818"/>
      <c r="B26" s="287"/>
      <c r="C26" s="1001" t="s">
        <v>1109</v>
      </c>
      <c r="D26" s="3771" t="s">
        <v>1471</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1"/>
      <c r="AR26" s="3771"/>
      <c r="AS26" s="3771"/>
      <c r="AT26" s="3771"/>
      <c r="AU26" s="3771"/>
      <c r="AV26" s="3771"/>
      <c r="AW26" s="3771"/>
      <c r="AX26" s="3771"/>
      <c r="AY26" s="3771"/>
      <c r="AZ26" s="3772"/>
      <c r="BA26" s="197"/>
    </row>
    <row r="27" spans="1:53" ht="90" customHeight="1">
      <c r="A27" s="818"/>
      <c r="B27" s="287"/>
      <c r="C27" s="1001" t="s">
        <v>1110</v>
      </c>
      <c r="D27" s="3771" t="s">
        <v>1472</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1"/>
      <c r="AR27" s="3771"/>
      <c r="AS27" s="3771"/>
      <c r="AT27" s="3771"/>
      <c r="AU27" s="3771"/>
      <c r="AV27" s="3771"/>
      <c r="AW27" s="3771"/>
      <c r="AX27" s="3771"/>
      <c r="AY27" s="3771"/>
      <c r="AZ27" s="3772"/>
      <c r="BA27" s="197"/>
    </row>
    <row r="28" spans="1:53" ht="90" customHeight="1">
      <c r="A28" s="818"/>
      <c r="B28" s="276"/>
      <c r="C28" s="1001" t="s">
        <v>1111</v>
      </c>
      <c r="D28" s="3771" t="s">
        <v>1473</v>
      </c>
      <c r="E28" s="3771"/>
      <c r="F28" s="3771"/>
      <c r="G28" s="3771"/>
      <c r="H28" s="3771"/>
      <c r="I28" s="3771"/>
      <c r="J28" s="3771"/>
      <c r="K28" s="3771"/>
      <c r="L28" s="3771"/>
      <c r="M28" s="3771"/>
      <c r="N28" s="3771"/>
      <c r="O28" s="3771"/>
      <c r="P28" s="3771"/>
      <c r="Q28" s="3771"/>
      <c r="R28" s="3771"/>
      <c r="S28" s="3771"/>
      <c r="T28" s="3771"/>
      <c r="U28" s="3771"/>
      <c r="V28" s="3771"/>
      <c r="W28" s="3771"/>
      <c r="X28" s="3771"/>
      <c r="Y28" s="3771"/>
      <c r="Z28" s="3771"/>
      <c r="AA28" s="3771"/>
      <c r="AB28" s="3771"/>
      <c r="AC28" s="3771"/>
      <c r="AD28" s="3771"/>
      <c r="AE28" s="3771"/>
      <c r="AF28" s="3771"/>
      <c r="AG28" s="3771"/>
      <c r="AH28" s="3771"/>
      <c r="AI28" s="3771"/>
      <c r="AJ28" s="3771"/>
      <c r="AK28" s="3771"/>
      <c r="AL28" s="3771"/>
      <c r="AM28" s="3771"/>
      <c r="AN28" s="3771"/>
      <c r="AO28" s="3771"/>
      <c r="AP28" s="3771"/>
      <c r="AQ28" s="3771"/>
      <c r="AR28" s="3771"/>
      <c r="AS28" s="3771"/>
      <c r="AT28" s="3771"/>
      <c r="AU28" s="3771"/>
      <c r="AV28" s="3771"/>
      <c r="AW28" s="3771"/>
      <c r="AX28" s="3771"/>
      <c r="AY28" s="3771"/>
      <c r="AZ28" s="3772"/>
      <c r="BA28" s="197"/>
    </row>
    <row r="29" spans="1:53" ht="15">
      <c r="A29" s="197"/>
      <c r="B29" s="847" t="s">
        <v>836</v>
      </c>
      <c r="C29" s="856"/>
      <c r="D29" s="857"/>
      <c r="E29" s="857"/>
      <c r="F29" s="857"/>
      <c r="G29" s="857"/>
      <c r="H29" s="857"/>
      <c r="I29" s="857"/>
      <c r="J29" s="857"/>
      <c r="K29" s="857"/>
      <c r="L29" s="857"/>
      <c r="M29" s="857"/>
      <c r="N29" s="857"/>
      <c r="O29" s="857"/>
      <c r="P29" s="1585"/>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857"/>
      <c r="AZ29" s="859"/>
      <c r="BA29" s="197"/>
    </row>
    <row r="30" spans="1:53" ht="99.95" customHeight="1">
      <c r="A30" s="197"/>
      <c r="B30" s="847"/>
      <c r="C30" s="3742"/>
      <c r="D30" s="3742"/>
      <c r="E30" s="3742"/>
      <c r="F30" s="3742"/>
      <c r="G30" s="3742"/>
      <c r="H30" s="3742"/>
      <c r="I30" s="3742"/>
      <c r="J30" s="3742"/>
      <c r="K30" s="3742"/>
      <c r="L30" s="3742"/>
      <c r="M30" s="3742"/>
      <c r="N30" s="3742"/>
      <c r="O30" s="3742"/>
      <c r="P30" s="3742"/>
      <c r="Q30" s="3742"/>
      <c r="R30" s="3742"/>
      <c r="S30" s="3742"/>
      <c r="T30" s="3742"/>
      <c r="U30" s="3742"/>
      <c r="V30" s="3742"/>
      <c r="W30" s="3742"/>
      <c r="X30" s="3742"/>
      <c r="Y30" s="3742"/>
      <c r="Z30" s="3742"/>
      <c r="AA30" s="3742"/>
      <c r="AB30" s="3742"/>
      <c r="AC30" s="3742"/>
      <c r="AD30" s="3742"/>
      <c r="AE30" s="3742"/>
      <c r="AF30" s="3742"/>
      <c r="AG30" s="3742"/>
      <c r="AH30" s="3742"/>
      <c r="AI30" s="3742"/>
      <c r="AJ30" s="3742"/>
      <c r="AK30" s="3742"/>
      <c r="AL30" s="3742"/>
      <c r="AM30" s="3742"/>
      <c r="AN30" s="3742"/>
      <c r="AO30" s="3742"/>
      <c r="AP30" s="3742"/>
      <c r="AQ30" s="3742"/>
      <c r="AR30" s="3742"/>
      <c r="AS30" s="3742"/>
      <c r="AT30" s="3742"/>
      <c r="AU30" s="3742"/>
      <c r="AV30" s="3742"/>
      <c r="AW30" s="3742"/>
      <c r="AX30" s="3742"/>
      <c r="AY30" s="3742"/>
      <c r="AZ30" s="332"/>
      <c r="BA30" s="197"/>
    </row>
    <row r="31" spans="1:53" ht="15">
      <c r="A31" s="197"/>
      <c r="B31" s="847" t="s">
        <v>837</v>
      </c>
      <c r="C31" s="331"/>
      <c r="D31" s="331"/>
      <c r="E31" s="331"/>
      <c r="F31" s="331"/>
      <c r="G31" s="331"/>
      <c r="H31" s="331"/>
      <c r="I31" s="331"/>
      <c r="J31" s="331"/>
      <c r="K31" s="331"/>
      <c r="L31" s="331"/>
      <c r="M31" s="331"/>
      <c r="N31" s="331"/>
      <c r="O31" s="331"/>
      <c r="P31" s="1585"/>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2"/>
      <c r="BA31" s="197"/>
    </row>
    <row r="32" spans="1:53" ht="99.95" customHeight="1">
      <c r="A32" s="197"/>
      <c r="B32" s="610"/>
      <c r="C32" s="3742"/>
      <c r="D32" s="3742"/>
      <c r="E32" s="3742"/>
      <c r="F32" s="3742"/>
      <c r="G32" s="3742"/>
      <c r="H32" s="3742"/>
      <c r="I32" s="3742"/>
      <c r="J32" s="3742"/>
      <c r="K32" s="3742"/>
      <c r="L32" s="3742"/>
      <c r="M32" s="3742"/>
      <c r="N32" s="3742"/>
      <c r="O32" s="3742"/>
      <c r="P32" s="3742"/>
      <c r="Q32" s="3742"/>
      <c r="R32" s="3742"/>
      <c r="S32" s="3742"/>
      <c r="T32" s="3742"/>
      <c r="U32" s="3742"/>
      <c r="V32" s="3742"/>
      <c r="W32" s="3742"/>
      <c r="X32" s="3742"/>
      <c r="Y32" s="3742"/>
      <c r="Z32" s="3742"/>
      <c r="AA32" s="3742"/>
      <c r="AB32" s="3742"/>
      <c r="AC32" s="3742"/>
      <c r="AD32" s="3742"/>
      <c r="AE32" s="3742"/>
      <c r="AF32" s="3742"/>
      <c r="AG32" s="3742"/>
      <c r="AH32" s="3742"/>
      <c r="AI32" s="3742"/>
      <c r="AJ32" s="3742"/>
      <c r="AK32" s="3742"/>
      <c r="AL32" s="3742"/>
      <c r="AM32" s="3742"/>
      <c r="AN32" s="3742"/>
      <c r="AO32" s="3742"/>
      <c r="AP32" s="3742"/>
      <c r="AQ32" s="3742"/>
      <c r="AR32" s="3742"/>
      <c r="AS32" s="3742"/>
      <c r="AT32" s="3742"/>
      <c r="AU32" s="3742"/>
      <c r="AV32" s="3742"/>
      <c r="AW32" s="3742"/>
      <c r="AX32" s="3742"/>
      <c r="AY32" s="3742"/>
      <c r="AZ32" s="332"/>
      <c r="BA32" s="197"/>
    </row>
    <row r="33" spans="1:53" ht="15">
      <c r="A33" s="197"/>
      <c r="B33" s="847" t="s">
        <v>838</v>
      </c>
      <c r="C33" s="331"/>
      <c r="D33" s="331"/>
      <c r="E33" s="331"/>
      <c r="F33" s="331"/>
      <c r="G33" s="331"/>
      <c r="H33" s="331"/>
      <c r="I33" s="331"/>
      <c r="J33" s="331"/>
      <c r="K33" s="331"/>
      <c r="L33" s="331"/>
      <c r="M33" s="331"/>
      <c r="N33" s="331"/>
      <c r="O33" s="331"/>
      <c r="P33" s="1585"/>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2"/>
      <c r="BA33" s="197"/>
    </row>
    <row r="34" spans="1:53" ht="99.95" customHeight="1">
      <c r="A34" s="197"/>
      <c r="B34" s="610"/>
      <c r="C34" s="3742"/>
      <c r="D34" s="3742"/>
      <c r="E34" s="3742"/>
      <c r="F34" s="3742"/>
      <c r="G34" s="3742"/>
      <c r="H34" s="3742"/>
      <c r="I34" s="3742"/>
      <c r="J34" s="3742"/>
      <c r="K34" s="3742"/>
      <c r="L34" s="3742"/>
      <c r="M34" s="3742"/>
      <c r="N34" s="3742"/>
      <c r="O34" s="3742"/>
      <c r="P34" s="3742"/>
      <c r="Q34" s="3742"/>
      <c r="R34" s="3742"/>
      <c r="S34" s="3742"/>
      <c r="T34" s="3742"/>
      <c r="U34" s="3742"/>
      <c r="V34" s="3742"/>
      <c r="W34" s="3742"/>
      <c r="X34" s="3742"/>
      <c r="Y34" s="3742"/>
      <c r="Z34" s="3742"/>
      <c r="AA34" s="3742"/>
      <c r="AB34" s="3742"/>
      <c r="AC34" s="3742"/>
      <c r="AD34" s="3742"/>
      <c r="AE34" s="3742"/>
      <c r="AF34" s="3742"/>
      <c r="AG34" s="3742"/>
      <c r="AH34" s="3742"/>
      <c r="AI34" s="3742"/>
      <c r="AJ34" s="3742"/>
      <c r="AK34" s="3742"/>
      <c r="AL34" s="3742"/>
      <c r="AM34" s="3742"/>
      <c r="AN34" s="3742"/>
      <c r="AO34" s="3742"/>
      <c r="AP34" s="3742"/>
      <c r="AQ34" s="3742"/>
      <c r="AR34" s="3742"/>
      <c r="AS34" s="3742"/>
      <c r="AT34" s="3742"/>
      <c r="AU34" s="3742"/>
      <c r="AV34" s="3742"/>
      <c r="AW34" s="3742"/>
      <c r="AX34" s="3742"/>
      <c r="AY34" s="3742"/>
      <c r="AZ34" s="332"/>
      <c r="BA34" s="197"/>
    </row>
    <row r="35" spans="1:53" ht="15">
      <c r="A35" s="197"/>
      <c r="B35" s="847" t="s">
        <v>839</v>
      </c>
      <c r="C35" s="331"/>
      <c r="D35" s="331"/>
      <c r="E35" s="331"/>
      <c r="F35" s="331"/>
      <c r="G35" s="331"/>
      <c r="H35" s="331"/>
      <c r="I35" s="331"/>
      <c r="J35" s="331"/>
      <c r="K35" s="331"/>
      <c r="L35" s="331"/>
      <c r="M35" s="331"/>
      <c r="N35" s="331"/>
      <c r="O35" s="331"/>
      <c r="P35" s="1585"/>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2"/>
      <c r="BA35" s="197"/>
    </row>
    <row r="36" spans="1:53" ht="99.95" customHeight="1">
      <c r="A36" s="197"/>
      <c r="B36" s="610"/>
      <c r="C36" s="3742"/>
      <c r="D36" s="3742"/>
      <c r="E36" s="3742"/>
      <c r="F36" s="3742"/>
      <c r="G36" s="3742"/>
      <c r="H36" s="3742"/>
      <c r="I36" s="3742"/>
      <c r="J36" s="3742"/>
      <c r="K36" s="3742"/>
      <c r="L36" s="3742"/>
      <c r="M36" s="3742"/>
      <c r="N36" s="3742"/>
      <c r="O36" s="3742"/>
      <c r="P36" s="3742"/>
      <c r="Q36" s="3742"/>
      <c r="R36" s="3742"/>
      <c r="S36" s="3742"/>
      <c r="T36" s="3742"/>
      <c r="U36" s="3742"/>
      <c r="V36" s="3742"/>
      <c r="W36" s="3742"/>
      <c r="X36" s="3742"/>
      <c r="Y36" s="3742"/>
      <c r="Z36" s="3742"/>
      <c r="AA36" s="3742"/>
      <c r="AB36" s="3742"/>
      <c r="AC36" s="3742"/>
      <c r="AD36" s="3742"/>
      <c r="AE36" s="3742"/>
      <c r="AF36" s="3742"/>
      <c r="AG36" s="3742"/>
      <c r="AH36" s="3742"/>
      <c r="AI36" s="3742"/>
      <c r="AJ36" s="3742"/>
      <c r="AK36" s="3742"/>
      <c r="AL36" s="3742"/>
      <c r="AM36" s="3742"/>
      <c r="AN36" s="3742"/>
      <c r="AO36" s="3742"/>
      <c r="AP36" s="3742"/>
      <c r="AQ36" s="3742"/>
      <c r="AR36" s="3742"/>
      <c r="AS36" s="3742"/>
      <c r="AT36" s="3742"/>
      <c r="AU36" s="3742"/>
      <c r="AV36" s="3742"/>
      <c r="AW36" s="3742"/>
      <c r="AX36" s="3742"/>
      <c r="AY36" s="3742"/>
      <c r="AZ36" s="332"/>
      <c r="BA36" s="197"/>
    </row>
    <row r="37" spans="1:53">
      <c r="A37" s="197"/>
      <c r="B37" s="610"/>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2"/>
      <c r="BA37" s="197"/>
    </row>
    <row r="38" spans="1:53" ht="27.75" customHeight="1">
      <c r="A38" s="197"/>
      <c r="B38" s="197" t="s">
        <v>1</v>
      </c>
      <c r="C38" s="197"/>
      <c r="D38" s="3817"/>
      <c r="E38" s="3817"/>
      <c r="F38" s="3817"/>
      <c r="G38" s="3817"/>
      <c r="H38" s="3817"/>
      <c r="I38" s="3817"/>
      <c r="J38" s="3817"/>
      <c r="K38" s="3817"/>
      <c r="L38" s="3817"/>
      <c r="M38" s="3817"/>
      <c r="N38" s="3817"/>
      <c r="O38" s="3817"/>
      <c r="P38" s="3817"/>
      <c r="Q38" s="3817"/>
      <c r="R38" s="3817"/>
      <c r="S38" s="3817"/>
      <c r="T38" s="3817"/>
      <c r="U38" s="3817"/>
      <c r="V38" s="3817"/>
      <c r="W38" s="3817"/>
      <c r="X38" s="3817"/>
      <c r="Y38" s="3817"/>
      <c r="Z38" s="3817"/>
      <c r="AA38" s="3817"/>
      <c r="AB38" s="3817"/>
      <c r="AC38" s="3817"/>
      <c r="AD38" s="3817"/>
      <c r="AE38" s="3817"/>
      <c r="AF38" s="3817"/>
      <c r="AG38" s="3817"/>
      <c r="AH38" s="3817"/>
      <c r="AI38" s="3817"/>
      <c r="AJ38" s="3817"/>
      <c r="AK38" s="3817"/>
      <c r="AL38" s="3817"/>
      <c r="AM38" s="3817"/>
      <c r="AN38" s="3817"/>
      <c r="AO38" s="3817"/>
      <c r="AP38" s="3817"/>
      <c r="AQ38" s="3817"/>
      <c r="AR38" s="3817"/>
      <c r="AS38" s="3817"/>
      <c r="AT38" s="3817"/>
      <c r="AU38" s="3817"/>
      <c r="AV38" s="3817"/>
      <c r="AW38" s="3817"/>
      <c r="AX38" s="3817"/>
      <c r="AY38" s="3817"/>
      <c r="AZ38" s="323" t="s">
        <v>869</v>
      </c>
      <c r="BA38" s="197"/>
    </row>
  </sheetData>
  <sheetProtection selectLockedCells="1" selectUnlockedCells="1"/>
  <mergeCells count="21">
    <mergeCell ref="B2:AZ2"/>
    <mergeCell ref="D38:AY38"/>
    <mergeCell ref="C30:AY30"/>
    <mergeCell ref="C32:AY32"/>
    <mergeCell ref="C34:AY34"/>
    <mergeCell ref="C36:AY36"/>
    <mergeCell ref="D9:AZ9"/>
    <mergeCell ref="D10:AZ10"/>
    <mergeCell ref="D11:AZ11"/>
    <mergeCell ref="D13:AZ13"/>
    <mergeCell ref="D14:AZ14"/>
    <mergeCell ref="D15:AZ15"/>
    <mergeCell ref="D17:AZ17"/>
    <mergeCell ref="D18:AZ18"/>
    <mergeCell ref="D19:AZ19"/>
    <mergeCell ref="D22:AZ22"/>
    <mergeCell ref="D23:AZ23"/>
    <mergeCell ref="D24:AZ24"/>
    <mergeCell ref="D26:AZ26"/>
    <mergeCell ref="D27:AZ27"/>
    <mergeCell ref="D28:AZ28"/>
  </mergeCells>
  <pageMargins left="0.51181102362204722" right="0.11811023622047245" top="0.15748031496062992" bottom="0.19685039370078741" header="0.15748031496062992" footer="0.15748031496062992"/>
  <pageSetup paperSize="9" scale="2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A800A8"/>
    <pageSetUpPr fitToPage="1"/>
  </sheetPr>
  <dimension ref="A1:S74"/>
  <sheetViews>
    <sheetView view="pageBreakPreview" topLeftCell="A7" zoomScale="55" zoomScaleSheetLayoutView="55" workbookViewId="0">
      <selection activeCell="A10" sqref="A10"/>
    </sheetView>
  </sheetViews>
  <sheetFormatPr defaultColWidth="8.85546875" defaultRowHeight="14.25"/>
  <cols>
    <col min="1" max="1" width="1.28515625" style="277" customWidth="1"/>
    <col min="2" max="2" width="69.5703125" style="277" bestFit="1" customWidth="1"/>
    <col min="3" max="3" width="4.7109375" style="277" customWidth="1"/>
    <col min="4" max="7" width="17.28515625" style="277" customWidth="1"/>
    <col min="8" max="12" width="14.7109375" style="277" customWidth="1"/>
    <col min="13" max="14" width="3.85546875" style="277" customWidth="1"/>
    <col min="15" max="15" width="3.28515625" style="277" customWidth="1"/>
    <col min="16" max="17" width="3.7109375" style="277" customWidth="1"/>
    <col min="18" max="18" width="5.28515625" style="277" customWidth="1"/>
    <col min="19" max="19" width="1.28515625" style="277" customWidth="1"/>
    <col min="20" max="16384" width="8.85546875" style="277"/>
  </cols>
  <sheetData>
    <row r="1" spans="1:19" ht="15.75" thickBot="1">
      <c r="A1" s="197"/>
      <c r="B1" s="198" t="str">
        <f>Page3!A4</f>
        <v>MOHOKARE LOCAL MUNICIPALITY</v>
      </c>
      <c r="C1" s="197"/>
      <c r="D1" s="197"/>
      <c r="E1" s="197"/>
      <c r="F1" s="197"/>
      <c r="G1" s="197"/>
      <c r="H1" s="197"/>
      <c r="I1" s="197"/>
      <c r="J1" s="197"/>
      <c r="K1" s="197"/>
      <c r="L1" s="197"/>
      <c r="M1" s="197"/>
      <c r="N1" s="251" t="str">
        <f>Page3!F4</f>
        <v>WSDP 2012</v>
      </c>
      <c r="O1" s="197"/>
      <c r="P1" s="197"/>
      <c r="Q1" s="197"/>
      <c r="R1" s="197"/>
      <c r="S1" s="197"/>
    </row>
    <row r="2" spans="1:19" ht="15.75" thickBot="1">
      <c r="A2" s="197"/>
      <c r="B2" s="2978" t="s">
        <v>771</v>
      </c>
      <c r="C2" s="2979"/>
      <c r="D2" s="2979"/>
      <c r="E2" s="2979"/>
      <c r="F2" s="2979"/>
      <c r="G2" s="2979"/>
      <c r="H2" s="2979"/>
      <c r="I2" s="2979"/>
      <c r="J2" s="2979"/>
      <c r="K2" s="2979"/>
      <c r="L2" s="2979"/>
      <c r="M2" s="2979"/>
      <c r="N2" s="2979"/>
      <c r="O2" s="2979"/>
      <c r="P2" s="2979"/>
      <c r="Q2" s="2979"/>
      <c r="R2" s="2980"/>
      <c r="S2" s="197"/>
    </row>
    <row r="3" spans="1:19" ht="15">
      <c r="A3" s="197"/>
      <c r="B3" s="607"/>
      <c r="C3" s="1068"/>
      <c r="D3" s="1068"/>
      <c r="E3" s="1068"/>
      <c r="F3" s="1068"/>
      <c r="G3" s="1068"/>
      <c r="H3" s="1068"/>
      <c r="I3" s="1068"/>
      <c r="J3" s="1068"/>
      <c r="K3" s="1068"/>
      <c r="L3" s="1068"/>
      <c r="M3" s="1068"/>
      <c r="N3" s="1068"/>
      <c r="O3" s="1068"/>
      <c r="P3" s="1068"/>
      <c r="Q3" s="1068"/>
      <c r="R3" s="1069"/>
      <c r="S3" s="197"/>
    </row>
    <row r="4" spans="1:19" ht="18" customHeight="1">
      <c r="A4" s="197"/>
      <c r="B4" s="833"/>
      <c r="C4" s="834"/>
      <c r="D4" s="3763" t="s">
        <v>29</v>
      </c>
      <c r="E4" s="3763"/>
      <c r="F4" s="3763" t="s">
        <v>755</v>
      </c>
      <c r="G4" s="3763" t="s">
        <v>756</v>
      </c>
      <c r="H4" s="834"/>
      <c r="I4" s="834"/>
      <c r="J4" s="3765" t="s">
        <v>757</v>
      </c>
      <c r="K4" s="3766"/>
      <c r="L4" s="3767"/>
      <c r="M4" s="834"/>
      <c r="N4" s="834"/>
      <c r="O4" s="834"/>
      <c r="P4" s="834"/>
      <c r="Q4" s="834"/>
      <c r="R4" s="597"/>
      <c r="S4" s="197"/>
    </row>
    <row r="5" spans="1:19" ht="25.5" customHeight="1">
      <c r="A5" s="197"/>
      <c r="B5" s="832" t="s">
        <v>1075</v>
      </c>
      <c r="C5" s="835"/>
      <c r="D5" s="1073" t="s">
        <v>758</v>
      </c>
      <c r="E5" s="1073" t="s">
        <v>759</v>
      </c>
      <c r="F5" s="3763"/>
      <c r="G5" s="3763"/>
      <c r="H5" s="836"/>
      <c r="I5" s="836"/>
      <c r="J5" s="3768"/>
      <c r="K5" s="3769"/>
      <c r="L5" s="3770"/>
      <c r="M5" s="834"/>
      <c r="N5" s="834"/>
      <c r="O5" s="836"/>
      <c r="P5" s="837"/>
      <c r="Q5" s="837"/>
      <c r="R5" s="598"/>
      <c r="S5" s="197"/>
    </row>
    <row r="6" spans="1:19" ht="15">
      <c r="A6" s="197"/>
      <c r="B6" s="276"/>
      <c r="C6" s="835"/>
      <c r="D6" s="1641" t="s">
        <v>760</v>
      </c>
      <c r="E6" s="1508" t="s">
        <v>761</v>
      </c>
      <c r="F6" s="1005" t="s">
        <v>762</v>
      </c>
      <c r="G6" s="1509" t="s">
        <v>763</v>
      </c>
      <c r="H6" s="836"/>
      <c r="I6" s="836"/>
      <c r="J6" s="883"/>
      <c r="K6" s="884"/>
      <c r="L6" s="885"/>
      <c r="M6" s="837"/>
      <c r="N6" s="837"/>
      <c r="O6" s="836"/>
      <c r="P6" s="837"/>
      <c r="Q6" s="837"/>
      <c r="R6" s="598"/>
      <c r="S6" s="197"/>
    </row>
    <row r="7" spans="1:19" ht="19.5" customHeight="1">
      <c r="A7" s="197"/>
      <c r="B7" s="882" t="s">
        <v>1076</v>
      </c>
      <c r="C7" s="835"/>
      <c r="D7" s="1007">
        <f>'Topic 8C (1)'!Q54/100</f>
        <v>0.4</v>
      </c>
      <c r="E7" s="1008">
        <f>'Topic 8C (1)'!R54/100</f>
        <v>0.4</v>
      </c>
      <c r="F7" s="1642">
        <f>'Topic 8C (1)'!AA54/100</f>
        <v>0.6</v>
      </c>
      <c r="G7" s="1009">
        <f>'Topic 8C (1)'!AD54/100</f>
        <v>0.4</v>
      </c>
      <c r="H7" s="836"/>
      <c r="I7" s="836"/>
      <c r="J7" s="3759"/>
      <c r="K7" s="841"/>
      <c r="L7" s="842"/>
      <c r="M7" s="837"/>
      <c r="N7" s="837"/>
      <c r="O7" s="836"/>
      <c r="P7" s="837"/>
      <c r="Q7" s="837"/>
      <c r="R7" s="598"/>
      <c r="S7" s="197"/>
    </row>
    <row r="8" spans="1:19" ht="19.5" customHeight="1">
      <c r="A8" s="197"/>
      <c r="B8" s="882" t="s">
        <v>1077</v>
      </c>
      <c r="C8" s="835"/>
      <c r="D8" s="1007">
        <f>'Topic 8C (1)'!Q59/100</f>
        <v>0.4</v>
      </c>
      <c r="E8" s="1008">
        <f>'Topic 8C (1)'!R59/100</f>
        <v>0.4</v>
      </c>
      <c r="F8" s="1642">
        <f>'Topic 8C (1)'!AA59/100</f>
        <v>0.6</v>
      </c>
      <c r="G8" s="1009">
        <f>'Topic 8C (1)'!AD59/100</f>
        <v>0.4</v>
      </c>
      <c r="H8" s="836"/>
      <c r="I8" s="836"/>
      <c r="J8" s="3759"/>
      <c r="K8" s="843"/>
      <c r="L8" s="842"/>
      <c r="M8" s="837"/>
      <c r="N8" s="837"/>
      <c r="O8" s="836"/>
      <c r="P8" s="837"/>
      <c r="Q8" s="837"/>
      <c r="R8" s="598"/>
      <c r="S8" s="197"/>
    </row>
    <row r="9" spans="1:19" ht="18">
      <c r="A9" s="197"/>
      <c r="B9" s="882" t="s">
        <v>1078</v>
      </c>
      <c r="C9" s="835"/>
      <c r="D9" s="1007">
        <f>'Topic 8C (1)'!Q64/100</f>
        <v>0.4</v>
      </c>
      <c r="E9" s="1008">
        <f>'Topic 8C (1)'!R64/100</f>
        <v>0.4</v>
      </c>
      <c r="F9" s="1642">
        <f>'Topic 8C (1)'!AA64/100</f>
        <v>0.6</v>
      </c>
      <c r="G9" s="1009">
        <f>'Topic 8C (1)'!AD64/100</f>
        <v>0.4</v>
      </c>
      <c r="H9" s="836"/>
      <c r="I9" s="836"/>
      <c r="J9" s="844"/>
      <c r="K9" s="845"/>
      <c r="L9" s="846"/>
      <c r="M9" s="234"/>
      <c r="N9" s="234"/>
      <c r="O9" s="836"/>
      <c r="P9" s="837"/>
      <c r="Q9" s="837"/>
      <c r="R9" s="598"/>
      <c r="S9" s="197"/>
    </row>
    <row r="10" spans="1:19" ht="18">
      <c r="A10" s="197"/>
      <c r="B10" s="882" t="s">
        <v>1079</v>
      </c>
      <c r="C10" s="835"/>
      <c r="D10" s="1007">
        <f>'Topic 8C (1)'!Q69/100</f>
        <v>0.4</v>
      </c>
      <c r="E10" s="1008">
        <f>'Topic 8C (1)'!R69/100</f>
        <v>0.4</v>
      </c>
      <c r="F10" s="1642">
        <f>'Topic 8C (1)'!AA69/100</f>
        <v>0.6</v>
      </c>
      <c r="G10" s="1009">
        <f>'Topic 8C (1)'!AD69/100</f>
        <v>0.4</v>
      </c>
      <c r="H10" s="836"/>
      <c r="I10" s="836"/>
      <c r="J10" s="848"/>
      <c r="K10" s="849"/>
      <c r="L10" s="850"/>
      <c r="M10" s="234"/>
      <c r="N10" s="234"/>
      <c r="O10" s="836"/>
      <c r="P10" s="837"/>
      <c r="Q10" s="837"/>
      <c r="R10" s="598"/>
      <c r="S10" s="197"/>
    </row>
    <row r="11" spans="1:19" ht="18">
      <c r="A11" s="197"/>
      <c r="B11" s="886" t="s">
        <v>1080</v>
      </c>
      <c r="C11" s="835"/>
      <c r="D11" s="1007">
        <f>'Topic 8C (2) OPTIONAL'!Q54/100</f>
        <v>0</v>
      </c>
      <c r="E11" s="1008">
        <f>'Topic 8C (2) OPTIONAL'!R54/100</f>
        <v>0</v>
      </c>
      <c r="F11" s="1642">
        <f>'Topic 8C (2) OPTIONAL'!AA54/100</f>
        <v>0</v>
      </c>
      <c r="G11" s="1009">
        <f>'Topic 8C (2) OPTIONAL'!AD54/100</f>
        <v>0</v>
      </c>
      <c r="H11" s="836"/>
      <c r="I11" s="836"/>
      <c r="J11" s="844"/>
      <c r="K11" s="851"/>
      <c r="L11" s="852"/>
      <c r="M11" s="234"/>
      <c r="N11" s="234"/>
      <c r="O11" s="836"/>
      <c r="P11" s="837"/>
      <c r="Q11" s="837"/>
      <c r="R11" s="598"/>
      <c r="S11" s="197"/>
    </row>
    <row r="12" spans="1:19" ht="18">
      <c r="A12" s="197"/>
      <c r="B12" s="886" t="s">
        <v>1077</v>
      </c>
      <c r="C12" s="835"/>
      <c r="D12" s="1007">
        <f>'Topic 8C (2) OPTIONAL'!Q59/100</f>
        <v>0</v>
      </c>
      <c r="E12" s="1008">
        <f>'Topic 8C (2) OPTIONAL'!R59/100</f>
        <v>0</v>
      </c>
      <c r="F12" s="1642">
        <f>'Topic 8C (2) OPTIONAL'!AA59/100</f>
        <v>0</v>
      </c>
      <c r="G12" s="1009">
        <f>'Topic 8C (2) OPTIONAL'!AD59/100</f>
        <v>0</v>
      </c>
      <c r="H12" s="836"/>
      <c r="I12" s="836"/>
      <c r="J12" s="844"/>
      <c r="K12" s="853"/>
      <c r="L12" s="854"/>
      <c r="M12" s="234"/>
      <c r="N12" s="234"/>
      <c r="O12" s="836"/>
      <c r="P12" s="837"/>
      <c r="Q12" s="837"/>
      <c r="R12" s="598"/>
      <c r="S12" s="197"/>
    </row>
    <row r="13" spans="1:19" ht="18">
      <c r="A13" s="197"/>
      <c r="B13" s="886" t="s">
        <v>1078</v>
      </c>
      <c r="C13" s="855"/>
      <c r="D13" s="1007">
        <f>'Topic 8C (2) OPTIONAL'!Q64/100</f>
        <v>0</v>
      </c>
      <c r="E13" s="1008">
        <f>'Topic 8C (2) OPTIONAL'!R64/100</f>
        <v>0</v>
      </c>
      <c r="F13" s="1642">
        <f>'Topic 8C (2) OPTIONAL'!AA64/100</f>
        <v>0</v>
      </c>
      <c r="G13" s="1009">
        <f>'Topic 8C (2) OPTIONAL'!AD64/100</f>
        <v>0</v>
      </c>
      <c r="H13" s="331"/>
      <c r="I13" s="331"/>
      <c r="J13" s="844"/>
      <c r="K13" s="853"/>
      <c r="L13" s="854"/>
      <c r="M13" s="331"/>
      <c r="N13" s="331"/>
      <c r="O13" s="331"/>
      <c r="P13" s="331"/>
      <c r="Q13" s="331"/>
      <c r="R13" s="332"/>
      <c r="S13" s="197"/>
    </row>
    <row r="14" spans="1:19" ht="18">
      <c r="A14" s="197"/>
      <c r="B14" s="886" t="s">
        <v>1079</v>
      </c>
      <c r="C14" s="856"/>
      <c r="D14" s="1007">
        <f>'Topic 8C (2) OPTIONAL'!Q69/100</f>
        <v>0</v>
      </c>
      <c r="E14" s="1008">
        <f>'Topic 8C (2) OPTIONAL'!R69/100</f>
        <v>0</v>
      </c>
      <c r="F14" s="1642">
        <f>'Topic 8C (2) OPTIONAL'!AA69/100</f>
        <v>0</v>
      </c>
      <c r="G14" s="1009">
        <f>'Topic 8C (2) OPTIONAL'!AD69/100</f>
        <v>0</v>
      </c>
      <c r="H14" s="857"/>
      <c r="I14" s="857"/>
      <c r="J14" s="844"/>
      <c r="K14" s="851"/>
      <c r="L14" s="858"/>
      <c r="M14" s="857"/>
      <c r="N14" s="857"/>
      <c r="O14" s="857"/>
      <c r="P14" s="857"/>
      <c r="Q14" s="857"/>
      <c r="R14" s="859"/>
      <c r="S14" s="197"/>
    </row>
    <row r="15" spans="1:19" ht="18">
      <c r="A15" s="197"/>
      <c r="B15" s="886" t="s">
        <v>1081</v>
      </c>
      <c r="C15" s="856"/>
      <c r="D15" s="1007">
        <f>'Topic 8C (3) OPTIONAL'!Q54/100</f>
        <v>0</v>
      </c>
      <c r="E15" s="1008">
        <f>'Topic 8C (3) OPTIONAL'!R54/100</f>
        <v>0</v>
      </c>
      <c r="F15" s="1642">
        <f>'Topic 8C (3) OPTIONAL'!AA54/100</f>
        <v>0</v>
      </c>
      <c r="G15" s="1009">
        <f>'Topic 8C (3) OPTIONAL'!AD54/100</f>
        <v>0</v>
      </c>
      <c r="H15" s="857"/>
      <c r="I15" s="857"/>
      <c r="J15" s="844"/>
      <c r="K15" s="851"/>
      <c r="L15" s="858"/>
      <c r="M15" s="857"/>
      <c r="N15" s="857"/>
      <c r="O15" s="857"/>
      <c r="P15" s="857"/>
      <c r="Q15" s="857"/>
      <c r="R15" s="859"/>
      <c r="S15" s="197"/>
    </row>
    <row r="16" spans="1:19" ht="18">
      <c r="A16" s="197"/>
      <c r="B16" s="886" t="s">
        <v>1077</v>
      </c>
      <c r="C16" s="856"/>
      <c r="D16" s="1007">
        <f>'Topic 8C (3) OPTIONAL'!Q59/100</f>
        <v>0</v>
      </c>
      <c r="E16" s="1008">
        <f>'Topic 8C (3) OPTIONAL'!R59/100</f>
        <v>0</v>
      </c>
      <c r="F16" s="1642">
        <f>'Topic 8C (3) OPTIONAL'!AA59/100</f>
        <v>0</v>
      </c>
      <c r="G16" s="1009">
        <f>'Topic 8C (3) OPTIONAL'!AD59/100</f>
        <v>0</v>
      </c>
      <c r="H16" s="857"/>
      <c r="I16" s="857"/>
      <c r="J16" s="844"/>
      <c r="K16" s="851"/>
      <c r="L16" s="858"/>
      <c r="M16" s="857"/>
      <c r="N16" s="857"/>
      <c r="O16" s="857"/>
      <c r="P16" s="857"/>
      <c r="Q16" s="857"/>
      <c r="R16" s="859"/>
      <c r="S16" s="197"/>
    </row>
    <row r="17" spans="1:19" ht="18">
      <c r="A17" s="197"/>
      <c r="B17" s="886" t="s">
        <v>1078</v>
      </c>
      <c r="C17" s="856"/>
      <c r="D17" s="1007">
        <f>'Topic 8C (2) OPTIONAL'!Q64/100</f>
        <v>0</v>
      </c>
      <c r="E17" s="1008">
        <f>'Topic 8C (3) OPTIONAL'!R64/100</f>
        <v>0</v>
      </c>
      <c r="F17" s="1642">
        <f>'Topic 8C (3) OPTIONAL'!AA64/100</f>
        <v>0</v>
      </c>
      <c r="G17" s="1009">
        <f>'Topic 8C (3) OPTIONAL'!AD64/100</f>
        <v>0</v>
      </c>
      <c r="H17" s="857"/>
      <c r="I17" s="857"/>
      <c r="J17" s="844"/>
      <c r="K17" s="851"/>
      <c r="L17" s="858"/>
      <c r="M17" s="857"/>
      <c r="N17" s="857"/>
      <c r="O17" s="857"/>
      <c r="P17" s="857"/>
      <c r="Q17" s="857"/>
      <c r="R17" s="859"/>
      <c r="S17" s="197"/>
    </row>
    <row r="18" spans="1:19" ht="18">
      <c r="A18" s="197"/>
      <c r="B18" s="886" t="s">
        <v>1079</v>
      </c>
      <c r="C18" s="856"/>
      <c r="D18" s="1007">
        <f>'Topic 8C (3) OPTIONAL'!Q69/100</f>
        <v>0</v>
      </c>
      <c r="E18" s="1008">
        <f>'Topic 8C (3) OPTIONAL'!R69/100</f>
        <v>0</v>
      </c>
      <c r="F18" s="1642">
        <f>'Topic 8C (3) OPTIONAL'!AA69/100</f>
        <v>0</v>
      </c>
      <c r="G18" s="1009">
        <f>'Topic 8C (3) OPTIONAL'!AD69/100</f>
        <v>0</v>
      </c>
      <c r="H18" s="857"/>
      <c r="I18" s="857"/>
      <c r="J18" s="844"/>
      <c r="K18" s="851"/>
      <c r="L18" s="858"/>
      <c r="M18" s="857"/>
      <c r="N18" s="857"/>
      <c r="O18" s="857"/>
      <c r="P18" s="857"/>
      <c r="Q18" s="857"/>
      <c r="R18" s="859"/>
      <c r="S18" s="197"/>
    </row>
    <row r="19" spans="1:19" ht="18">
      <c r="A19" s="197"/>
      <c r="B19" s="886" t="s">
        <v>1082</v>
      </c>
      <c r="C19" s="856"/>
      <c r="D19" s="1007">
        <f>'Topic 8C (4) OPTIONAL'!Q54/100</f>
        <v>0</v>
      </c>
      <c r="E19" s="1008">
        <f>'Topic 8C (4) OPTIONAL'!R54/100</f>
        <v>0</v>
      </c>
      <c r="F19" s="1642">
        <f>'Topic 8C (4) OPTIONAL'!AA54/100</f>
        <v>0</v>
      </c>
      <c r="G19" s="1009">
        <f>'Topic 8C (4) OPTIONAL'!AD54/100</f>
        <v>0</v>
      </c>
      <c r="H19" s="857"/>
      <c r="I19" s="857"/>
      <c r="J19" s="844"/>
      <c r="K19" s="851"/>
      <c r="L19" s="858"/>
      <c r="M19" s="857"/>
      <c r="N19" s="857"/>
      <c r="O19" s="857"/>
      <c r="P19" s="857"/>
      <c r="Q19" s="857"/>
      <c r="R19" s="859"/>
      <c r="S19" s="197"/>
    </row>
    <row r="20" spans="1:19" ht="18">
      <c r="A20" s="197"/>
      <c r="B20" s="886" t="s">
        <v>1077</v>
      </c>
      <c r="C20" s="856"/>
      <c r="D20" s="1007">
        <f>'Topic 8C (4) OPTIONAL'!Q59/100</f>
        <v>0</v>
      </c>
      <c r="E20" s="1008">
        <f>'Topic 8C (4) OPTIONAL'!R59/100</f>
        <v>0</v>
      </c>
      <c r="F20" s="1642">
        <f>'Topic 8C (4) OPTIONAL'!AA59/100</f>
        <v>0</v>
      </c>
      <c r="G20" s="1009">
        <f>'Topic 8C (4) OPTIONAL'!AD59/100</f>
        <v>0</v>
      </c>
      <c r="H20" s="857"/>
      <c r="I20" s="857"/>
      <c r="J20" s="887"/>
      <c r="K20" s="888"/>
      <c r="L20" s="889"/>
      <c r="M20" s="857"/>
      <c r="N20" s="857"/>
      <c r="O20" s="857"/>
      <c r="P20" s="857"/>
      <c r="Q20" s="857"/>
      <c r="R20" s="859"/>
      <c r="S20" s="197"/>
    </row>
    <row r="21" spans="1:19" ht="18">
      <c r="A21" s="197"/>
      <c r="B21" s="886" t="s">
        <v>1078</v>
      </c>
      <c r="C21" s="856"/>
      <c r="D21" s="1007">
        <f>'Topic 8C (4) OPTIONAL'!Q64/100</f>
        <v>0</v>
      </c>
      <c r="E21" s="1008">
        <f>'Topic 8C (4) OPTIONAL'!R64/100</f>
        <v>0</v>
      </c>
      <c r="F21" s="1642">
        <f>'Topic 8C (4) OPTIONAL'!AA64/100</f>
        <v>0</v>
      </c>
      <c r="G21" s="1009">
        <f>'Topic 8C (4) OPTIONAL'!AD64/100</f>
        <v>0</v>
      </c>
      <c r="H21" s="857"/>
      <c r="I21" s="857"/>
      <c r="J21" s="851"/>
      <c r="K21" s="851"/>
      <c r="L21" s="851"/>
      <c r="M21" s="857"/>
      <c r="N21" s="857"/>
      <c r="O21" s="857"/>
      <c r="P21" s="857"/>
      <c r="Q21" s="857"/>
      <c r="R21" s="859"/>
      <c r="S21" s="197"/>
    </row>
    <row r="22" spans="1:19" ht="18">
      <c r="A22" s="197"/>
      <c r="B22" s="886" t="s">
        <v>1079</v>
      </c>
      <c r="C22" s="856"/>
      <c r="D22" s="1007">
        <f>'Topic 8C (4) OPTIONAL'!Q69/100</f>
        <v>0</v>
      </c>
      <c r="E22" s="1008">
        <f>'Topic 8C (4) OPTIONAL'!R69/100</f>
        <v>0</v>
      </c>
      <c r="F22" s="1642">
        <f>'Topic 8C (4) OPTIONAL'!AA69/100</f>
        <v>0</v>
      </c>
      <c r="G22" s="1009">
        <f>'Topic 8C (4) OPTIONAL'!AD69/100</f>
        <v>0</v>
      </c>
      <c r="H22" s="857"/>
      <c r="I22" s="857"/>
      <c r="J22" s="851"/>
      <c r="K22" s="851"/>
      <c r="L22" s="851"/>
      <c r="M22" s="857"/>
      <c r="N22" s="857"/>
      <c r="O22" s="857"/>
      <c r="P22" s="857"/>
      <c r="Q22" s="857"/>
      <c r="R22" s="859"/>
      <c r="S22" s="197"/>
    </row>
    <row r="23" spans="1:19" ht="18">
      <c r="A23" s="197"/>
      <c r="B23" s="886" t="s">
        <v>1083</v>
      </c>
      <c r="C23" s="856"/>
      <c r="D23" s="1007">
        <f>'Topic 8C (5) OPTIONAL'!Q54/100</f>
        <v>0</v>
      </c>
      <c r="E23" s="1008">
        <f>'Topic 8C (5) OPTIONAL'!R54/100</f>
        <v>0</v>
      </c>
      <c r="F23" s="1642">
        <f>'Topic 8C (5) OPTIONAL'!AA54/100</f>
        <v>0</v>
      </c>
      <c r="G23" s="1009">
        <f>'Topic 8C (5) OPTIONAL'!AD54/100</f>
        <v>0</v>
      </c>
      <c r="H23" s="857"/>
      <c r="I23" s="857"/>
      <c r="J23" s="851"/>
      <c r="K23" s="851"/>
      <c r="L23" s="851"/>
      <c r="M23" s="857"/>
      <c r="N23" s="857"/>
      <c r="O23" s="857"/>
      <c r="P23" s="857"/>
      <c r="Q23" s="857"/>
      <c r="R23" s="859"/>
      <c r="S23" s="197"/>
    </row>
    <row r="24" spans="1:19" ht="18">
      <c r="A24" s="197"/>
      <c r="B24" s="886" t="s">
        <v>1077</v>
      </c>
      <c r="C24" s="856"/>
      <c r="D24" s="1007">
        <f>'Topic 8C (5) OPTIONAL'!Q59/100</f>
        <v>0</v>
      </c>
      <c r="E24" s="1008">
        <f>'Topic 8C (5) OPTIONAL'!R59/100</f>
        <v>0</v>
      </c>
      <c r="F24" s="1642">
        <f>'Topic 8C (5) OPTIONAL'!AA59/100</f>
        <v>0</v>
      </c>
      <c r="G24" s="1009">
        <f>'Topic 8C (5) OPTIONAL'!AD59/100</f>
        <v>0</v>
      </c>
      <c r="H24" s="857"/>
      <c r="I24" s="857"/>
      <c r="J24" s="851"/>
      <c r="K24" s="851"/>
      <c r="L24" s="851"/>
      <c r="M24" s="857"/>
      <c r="N24" s="857"/>
      <c r="O24" s="857"/>
      <c r="P24" s="857"/>
      <c r="Q24" s="857"/>
      <c r="R24" s="859"/>
      <c r="S24" s="197"/>
    </row>
    <row r="25" spans="1:19" ht="18">
      <c r="A25" s="197"/>
      <c r="B25" s="886" t="s">
        <v>1078</v>
      </c>
      <c r="C25" s="856"/>
      <c r="D25" s="1007">
        <f>'Topic 8C (5) OPTIONAL'!Q64/100</f>
        <v>0</v>
      </c>
      <c r="E25" s="1008">
        <f>'Topic 8C (5) OPTIONAL'!R64/100</f>
        <v>0</v>
      </c>
      <c r="F25" s="1642">
        <f>'Topic 8C (5) OPTIONAL'!AA64/100</f>
        <v>0</v>
      </c>
      <c r="G25" s="1009">
        <f>'Topic 8C (5) OPTIONAL'!AD64/100</f>
        <v>0</v>
      </c>
      <c r="H25" s="857"/>
      <c r="I25" s="857"/>
      <c r="J25" s="851"/>
      <c r="K25" s="851"/>
      <c r="L25" s="851"/>
      <c r="M25" s="857"/>
      <c r="N25" s="857"/>
      <c r="O25" s="857"/>
      <c r="P25" s="857"/>
      <c r="Q25" s="857"/>
      <c r="R25" s="859"/>
      <c r="S25" s="197"/>
    </row>
    <row r="26" spans="1:19" ht="18">
      <c r="A26" s="197"/>
      <c r="B26" s="886" t="s">
        <v>1079</v>
      </c>
      <c r="C26" s="856"/>
      <c r="D26" s="1007">
        <f>'Topic 8C (5) OPTIONAL'!Q69/100</f>
        <v>0</v>
      </c>
      <c r="E26" s="1008">
        <f>'Topic 8C (5) OPTIONAL'!R69/100</f>
        <v>0</v>
      </c>
      <c r="F26" s="1642">
        <f>'Topic 8C (5) OPTIONAL'!AA69/100</f>
        <v>0</v>
      </c>
      <c r="G26" s="1009">
        <f>'Topic 8C (5) OPTIONAL'!AD69/100</f>
        <v>0</v>
      </c>
      <c r="H26" s="857"/>
      <c r="I26" s="857"/>
      <c r="J26" s="851"/>
      <c r="K26" s="851"/>
      <c r="L26" s="851"/>
      <c r="M26" s="857"/>
      <c r="N26" s="857"/>
      <c r="O26" s="857"/>
      <c r="P26" s="857"/>
      <c r="Q26" s="857"/>
      <c r="R26" s="859"/>
      <c r="S26" s="197"/>
    </row>
    <row r="27" spans="1:19">
      <c r="A27" s="197"/>
      <c r="B27" s="610"/>
      <c r="C27" s="331"/>
      <c r="D27" s="331"/>
      <c r="E27" s="331"/>
      <c r="F27" s="331"/>
      <c r="G27" s="331"/>
      <c r="H27" s="331"/>
      <c r="I27" s="331"/>
      <c r="J27" s="814"/>
      <c r="K27" s="814"/>
      <c r="L27" s="814"/>
      <c r="M27" s="331"/>
      <c r="N27" s="331"/>
      <c r="O27" s="331"/>
      <c r="P27" s="331"/>
      <c r="Q27" s="331"/>
      <c r="R27" s="332"/>
      <c r="S27" s="197"/>
    </row>
    <row r="28" spans="1:19" ht="20.25">
      <c r="A28" s="197"/>
      <c r="B28" s="610"/>
      <c r="C28" s="331"/>
      <c r="D28" s="862">
        <f>AVERAGE(D7:D26)</f>
        <v>0.08</v>
      </c>
      <c r="E28" s="862">
        <f>AVERAGE(E7:E26)</f>
        <v>0.08</v>
      </c>
      <c r="F28" s="862">
        <f>AVERAGE(F7:F26)</f>
        <v>0.12</v>
      </c>
      <c r="G28" s="862">
        <f>AVERAGE(G7:G26)</f>
        <v>0.08</v>
      </c>
      <c r="H28" s="331"/>
      <c r="I28" s="331"/>
      <c r="J28" s="864"/>
      <c r="K28" s="864"/>
      <c r="L28" s="814"/>
      <c r="M28" s="331"/>
      <c r="N28" s="331"/>
      <c r="O28" s="331"/>
      <c r="P28" s="331"/>
      <c r="Q28" s="331"/>
      <c r="R28" s="332"/>
      <c r="S28" s="197"/>
    </row>
    <row r="29" spans="1:19" ht="20.25">
      <c r="A29" s="197"/>
      <c r="B29" s="610"/>
      <c r="C29" s="331"/>
      <c r="D29" s="331"/>
      <c r="E29" s="331"/>
      <c r="F29" s="331"/>
      <c r="G29" s="331"/>
      <c r="H29" s="331"/>
      <c r="I29" s="331"/>
      <c r="J29" s="864"/>
      <c r="K29" s="864"/>
      <c r="L29" s="814"/>
      <c r="M29" s="331"/>
      <c r="N29" s="331"/>
      <c r="O29" s="331"/>
      <c r="P29" s="331"/>
      <c r="Q29" s="331"/>
      <c r="R29" s="332"/>
      <c r="S29" s="197"/>
    </row>
    <row r="30" spans="1:19">
      <c r="A30" s="197"/>
      <c r="B30" s="610"/>
      <c r="C30" s="331"/>
      <c r="D30" s="331"/>
      <c r="E30" s="331"/>
      <c r="F30" s="331"/>
      <c r="G30" s="331"/>
      <c r="H30" s="331"/>
      <c r="I30" s="331"/>
      <c r="J30" s="814"/>
      <c r="K30" s="814"/>
      <c r="L30" s="814"/>
      <c r="M30" s="331"/>
      <c r="N30" s="331"/>
      <c r="O30" s="331"/>
      <c r="P30" s="331"/>
      <c r="Q30" s="331"/>
      <c r="R30" s="332"/>
      <c r="S30" s="197"/>
    </row>
    <row r="31" spans="1:19">
      <c r="A31" s="197"/>
      <c r="B31" s="610"/>
      <c r="C31" s="331"/>
      <c r="D31" s="331"/>
      <c r="E31" s="331"/>
      <c r="F31" s="331"/>
      <c r="G31" s="331"/>
      <c r="H31" s="331"/>
      <c r="I31" s="331"/>
      <c r="J31" s="814"/>
      <c r="K31" s="814"/>
      <c r="L31" s="814"/>
      <c r="M31" s="331"/>
      <c r="N31" s="331"/>
      <c r="O31" s="331"/>
      <c r="P31" s="331"/>
      <c r="Q31" s="331"/>
      <c r="R31" s="332"/>
      <c r="S31" s="197"/>
    </row>
    <row r="32" spans="1:19">
      <c r="A32" s="197"/>
      <c r="B32" s="610"/>
      <c r="C32" s="331"/>
      <c r="D32" s="331"/>
      <c r="E32" s="331"/>
      <c r="F32" s="331"/>
      <c r="G32" s="331"/>
      <c r="H32" s="331"/>
      <c r="I32" s="331"/>
      <c r="J32" s="331"/>
      <c r="K32" s="331"/>
      <c r="L32" s="331"/>
      <c r="M32" s="331"/>
      <c r="N32" s="331"/>
      <c r="O32" s="331"/>
      <c r="P32" s="331"/>
      <c r="Q32" s="331"/>
      <c r="R32" s="332"/>
      <c r="S32" s="197"/>
    </row>
    <row r="33" spans="1:19">
      <c r="A33" s="197"/>
      <c r="B33" s="610"/>
      <c r="C33" s="331"/>
      <c r="D33" s="331"/>
      <c r="E33" s="331"/>
      <c r="F33" s="331"/>
      <c r="G33" s="331"/>
      <c r="H33" s="331"/>
      <c r="I33" s="331"/>
      <c r="J33" s="331"/>
      <c r="K33" s="331"/>
      <c r="L33" s="331"/>
      <c r="M33" s="331"/>
      <c r="N33" s="331"/>
      <c r="O33" s="331"/>
      <c r="P33" s="331"/>
      <c r="Q33" s="331"/>
      <c r="R33" s="332"/>
      <c r="S33" s="197"/>
    </row>
    <row r="34" spans="1:19">
      <c r="A34" s="197"/>
      <c r="B34" s="610"/>
      <c r="C34" s="331"/>
      <c r="D34" s="331"/>
      <c r="E34" s="331"/>
      <c r="F34" s="331"/>
      <c r="G34" s="331"/>
      <c r="H34" s="331"/>
      <c r="I34" s="331"/>
      <c r="J34" s="331"/>
      <c r="K34" s="331"/>
      <c r="L34" s="331"/>
      <c r="M34" s="331"/>
      <c r="N34" s="331"/>
      <c r="O34" s="331"/>
      <c r="P34" s="331"/>
      <c r="Q34" s="331"/>
      <c r="R34" s="332"/>
      <c r="S34" s="197"/>
    </row>
    <row r="35" spans="1:19">
      <c r="A35" s="197"/>
      <c r="B35" s="610"/>
      <c r="C35" s="331"/>
      <c r="D35" s="331"/>
      <c r="E35" s="331"/>
      <c r="F35" s="331"/>
      <c r="G35" s="331"/>
      <c r="H35" s="331"/>
      <c r="I35" s="331"/>
      <c r="J35" s="331"/>
      <c r="K35" s="331"/>
      <c r="L35" s="331"/>
      <c r="M35" s="331"/>
      <c r="N35" s="331"/>
      <c r="O35" s="331"/>
      <c r="P35" s="331"/>
      <c r="Q35" s="331"/>
      <c r="R35" s="332"/>
      <c r="S35" s="197"/>
    </row>
    <row r="36" spans="1:19">
      <c r="A36" s="197"/>
      <c r="B36" s="610"/>
      <c r="C36" s="331"/>
      <c r="D36" s="331"/>
      <c r="E36" s="331"/>
      <c r="F36" s="331"/>
      <c r="G36" s="331"/>
      <c r="H36" s="331"/>
      <c r="I36" s="331"/>
      <c r="J36" s="331"/>
      <c r="K36" s="331"/>
      <c r="L36" s="331"/>
      <c r="M36" s="331"/>
      <c r="N36" s="331"/>
      <c r="O36" s="331"/>
      <c r="P36" s="331"/>
      <c r="Q36" s="331"/>
      <c r="R36" s="332"/>
      <c r="S36" s="197"/>
    </row>
    <row r="37" spans="1:19">
      <c r="A37" s="197"/>
      <c r="B37" s="610"/>
      <c r="C37" s="331"/>
      <c r="D37" s="331"/>
      <c r="E37" s="331"/>
      <c r="F37" s="331"/>
      <c r="G37" s="331"/>
      <c r="H37" s="331"/>
      <c r="I37" s="331"/>
      <c r="J37" s="331"/>
      <c r="K37" s="331"/>
      <c r="L37" s="331"/>
      <c r="M37" s="331"/>
      <c r="N37" s="331"/>
      <c r="O37" s="331"/>
      <c r="P37" s="331"/>
      <c r="Q37" s="331"/>
      <c r="R37" s="332"/>
      <c r="S37" s="197"/>
    </row>
    <row r="38" spans="1:19">
      <c r="A38" s="197"/>
      <c r="B38" s="610"/>
      <c r="C38" s="331"/>
      <c r="D38" s="331"/>
      <c r="E38" s="331"/>
      <c r="F38" s="331"/>
      <c r="G38" s="331"/>
      <c r="H38" s="331"/>
      <c r="I38" s="331"/>
      <c r="J38" s="331"/>
      <c r="K38" s="331"/>
      <c r="L38" s="331"/>
      <c r="M38" s="331"/>
      <c r="N38" s="331"/>
      <c r="O38" s="331"/>
      <c r="P38" s="331"/>
      <c r="Q38" s="331"/>
      <c r="R38" s="332"/>
      <c r="S38" s="197"/>
    </row>
    <row r="39" spans="1:19">
      <c r="A39" s="197"/>
      <c r="B39" s="610"/>
      <c r="C39" s="331"/>
      <c r="D39" s="331"/>
      <c r="E39" s="331"/>
      <c r="F39" s="331"/>
      <c r="G39" s="331"/>
      <c r="H39" s="331"/>
      <c r="I39" s="331"/>
      <c r="J39" s="331"/>
      <c r="K39" s="331"/>
      <c r="L39" s="331"/>
      <c r="M39" s="331"/>
      <c r="N39" s="331"/>
      <c r="O39" s="331"/>
      <c r="P39" s="331"/>
      <c r="Q39" s="331"/>
      <c r="R39" s="332"/>
      <c r="S39" s="197"/>
    </row>
    <row r="40" spans="1:19">
      <c r="A40" s="197"/>
      <c r="B40" s="610"/>
      <c r="C40" s="331"/>
      <c r="D40" s="331"/>
      <c r="E40" s="331"/>
      <c r="F40" s="331"/>
      <c r="G40" s="331"/>
      <c r="H40" s="331"/>
      <c r="I40" s="331"/>
      <c r="J40" s="331"/>
      <c r="K40" s="331"/>
      <c r="L40" s="331"/>
      <c r="M40" s="331"/>
      <c r="N40" s="331"/>
      <c r="O40" s="331"/>
      <c r="P40" s="331"/>
      <c r="Q40" s="331"/>
      <c r="R40" s="332"/>
      <c r="S40" s="197"/>
    </row>
    <row r="41" spans="1:19">
      <c r="A41" s="197"/>
      <c r="B41" s="610"/>
      <c r="C41" s="331"/>
      <c r="D41" s="331"/>
      <c r="E41" s="331"/>
      <c r="F41" s="331"/>
      <c r="G41" s="331"/>
      <c r="H41" s="331"/>
      <c r="I41" s="331"/>
      <c r="J41" s="331"/>
      <c r="K41" s="331"/>
      <c r="L41" s="331"/>
      <c r="M41" s="331"/>
      <c r="N41" s="331"/>
      <c r="O41" s="331"/>
      <c r="P41" s="331"/>
      <c r="Q41" s="331"/>
      <c r="R41" s="332"/>
      <c r="S41" s="197"/>
    </row>
    <row r="42" spans="1:19">
      <c r="A42" s="197"/>
      <c r="B42" s="610"/>
      <c r="C42" s="331"/>
      <c r="D42" s="331"/>
      <c r="E42" s="331"/>
      <c r="F42" s="331"/>
      <c r="G42" s="331"/>
      <c r="H42" s="331"/>
      <c r="I42" s="331"/>
      <c r="J42" s="331"/>
      <c r="K42" s="331"/>
      <c r="L42" s="331"/>
      <c r="M42" s="331"/>
      <c r="N42" s="331"/>
      <c r="O42" s="331"/>
      <c r="P42" s="331"/>
      <c r="Q42" s="331"/>
      <c r="R42" s="332"/>
      <c r="S42" s="197"/>
    </row>
    <row r="43" spans="1:19">
      <c r="A43" s="197"/>
      <c r="B43" s="610"/>
      <c r="C43" s="331"/>
      <c r="D43" s="331"/>
      <c r="E43" s="331"/>
      <c r="F43" s="331"/>
      <c r="G43" s="331"/>
      <c r="H43" s="331"/>
      <c r="I43" s="331"/>
      <c r="J43" s="331"/>
      <c r="K43" s="331"/>
      <c r="L43" s="331"/>
      <c r="M43" s="331"/>
      <c r="N43" s="331"/>
      <c r="O43" s="331"/>
      <c r="P43" s="331"/>
      <c r="Q43" s="331"/>
      <c r="R43" s="332"/>
      <c r="S43" s="197"/>
    </row>
    <row r="44" spans="1:19">
      <c r="A44" s="197"/>
      <c r="B44" s="610"/>
      <c r="C44" s="331"/>
      <c r="D44" s="331"/>
      <c r="E44" s="331"/>
      <c r="F44" s="331"/>
      <c r="G44" s="331"/>
      <c r="H44" s="331"/>
      <c r="I44" s="331"/>
      <c r="J44" s="331"/>
      <c r="K44" s="331"/>
      <c r="L44" s="331"/>
      <c r="M44" s="331"/>
      <c r="N44" s="331"/>
      <c r="O44" s="331"/>
      <c r="P44" s="331"/>
      <c r="Q44" s="331"/>
      <c r="R44" s="332"/>
      <c r="S44" s="197"/>
    </row>
    <row r="45" spans="1:19">
      <c r="A45" s="197"/>
      <c r="B45" s="610"/>
      <c r="C45" s="331"/>
      <c r="D45" s="331"/>
      <c r="E45" s="331"/>
      <c r="F45" s="331"/>
      <c r="G45" s="331"/>
      <c r="H45" s="331"/>
      <c r="I45" s="331"/>
      <c r="J45" s="331"/>
      <c r="K45" s="331"/>
      <c r="L45" s="331"/>
      <c r="M45" s="331"/>
      <c r="N45" s="331"/>
      <c r="O45" s="331"/>
      <c r="P45" s="331"/>
      <c r="Q45" s="331"/>
      <c r="R45" s="332"/>
      <c r="S45" s="197"/>
    </row>
    <row r="46" spans="1:19">
      <c r="A46" s="197"/>
      <c r="B46" s="610"/>
      <c r="C46" s="331"/>
      <c r="D46" s="331"/>
      <c r="E46" s="331"/>
      <c r="F46" s="331"/>
      <c r="G46" s="331"/>
      <c r="H46" s="331"/>
      <c r="I46" s="331"/>
      <c r="J46" s="331"/>
      <c r="K46" s="331"/>
      <c r="L46" s="331"/>
      <c r="M46" s="331"/>
      <c r="N46" s="331"/>
      <c r="O46" s="331"/>
      <c r="P46" s="331"/>
      <c r="Q46" s="331"/>
      <c r="R46" s="332"/>
      <c r="S46" s="197"/>
    </row>
    <row r="47" spans="1:19">
      <c r="A47" s="197"/>
      <c r="B47" s="610"/>
      <c r="C47" s="331"/>
      <c r="D47" s="331"/>
      <c r="E47" s="331"/>
      <c r="F47" s="331"/>
      <c r="G47" s="331"/>
      <c r="H47" s="331"/>
      <c r="I47" s="331"/>
      <c r="J47" s="331"/>
      <c r="K47" s="331"/>
      <c r="L47" s="331"/>
      <c r="M47" s="331"/>
      <c r="N47" s="331"/>
      <c r="O47" s="331"/>
      <c r="P47" s="331"/>
      <c r="Q47" s="331"/>
      <c r="R47" s="332"/>
      <c r="S47" s="197"/>
    </row>
    <row r="48" spans="1:19">
      <c r="A48" s="197"/>
      <c r="B48" s="610"/>
      <c r="C48" s="331"/>
      <c r="D48" s="331"/>
      <c r="E48" s="331"/>
      <c r="F48" s="331"/>
      <c r="G48" s="331"/>
      <c r="H48" s="331"/>
      <c r="I48" s="331"/>
      <c r="J48" s="331"/>
      <c r="K48" s="331"/>
      <c r="L48" s="331"/>
      <c r="M48" s="331"/>
      <c r="N48" s="331"/>
      <c r="O48" s="331"/>
      <c r="P48" s="331"/>
      <c r="Q48" s="331"/>
      <c r="R48" s="332"/>
      <c r="S48" s="197"/>
    </row>
    <row r="49" spans="1:19">
      <c r="A49" s="197"/>
      <c r="B49" s="610"/>
      <c r="C49" s="331"/>
      <c r="D49" s="331"/>
      <c r="E49" s="331"/>
      <c r="F49" s="331"/>
      <c r="G49" s="331"/>
      <c r="H49" s="331"/>
      <c r="I49" s="331"/>
      <c r="J49" s="331"/>
      <c r="K49" s="331"/>
      <c r="L49" s="331"/>
      <c r="M49" s="331"/>
      <c r="N49" s="331"/>
      <c r="O49" s="331"/>
      <c r="P49" s="331"/>
      <c r="Q49" s="331"/>
      <c r="R49" s="332"/>
      <c r="S49" s="197"/>
    </row>
    <row r="50" spans="1:19">
      <c r="A50" s="197"/>
      <c r="B50" s="610"/>
      <c r="C50" s="331"/>
      <c r="D50" s="331"/>
      <c r="E50" s="331"/>
      <c r="F50" s="331"/>
      <c r="G50" s="331"/>
      <c r="H50" s="331"/>
      <c r="I50" s="331"/>
      <c r="J50" s="331"/>
      <c r="K50" s="331"/>
      <c r="L50" s="331"/>
      <c r="M50" s="331"/>
      <c r="N50" s="331"/>
      <c r="O50" s="331"/>
      <c r="P50" s="331"/>
      <c r="Q50" s="331"/>
      <c r="R50" s="332"/>
      <c r="S50" s="197"/>
    </row>
    <row r="51" spans="1:19">
      <c r="A51" s="197"/>
      <c r="B51" s="610"/>
      <c r="C51" s="331"/>
      <c r="D51" s="331"/>
      <c r="E51" s="331"/>
      <c r="F51" s="331"/>
      <c r="G51" s="331"/>
      <c r="H51" s="331"/>
      <c r="I51" s="331"/>
      <c r="J51" s="331"/>
      <c r="K51" s="331"/>
      <c r="L51" s="331"/>
      <c r="M51" s="331"/>
      <c r="N51" s="331"/>
      <c r="O51" s="331"/>
      <c r="P51" s="331"/>
      <c r="Q51" s="331"/>
      <c r="R51" s="332"/>
      <c r="S51" s="197"/>
    </row>
    <row r="52" spans="1:19">
      <c r="A52" s="197"/>
      <c r="B52" s="610"/>
      <c r="C52" s="331"/>
      <c r="D52" s="331"/>
      <c r="E52" s="331"/>
      <c r="F52" s="331"/>
      <c r="G52" s="331"/>
      <c r="H52" s="331"/>
      <c r="I52" s="331"/>
      <c r="J52" s="331"/>
      <c r="K52" s="331"/>
      <c r="L52" s="331"/>
      <c r="M52" s="331"/>
      <c r="N52" s="331"/>
      <c r="O52" s="331"/>
      <c r="P52" s="331"/>
      <c r="Q52" s="331"/>
      <c r="R52" s="332"/>
      <c r="S52" s="197"/>
    </row>
    <row r="53" spans="1:19">
      <c r="A53" s="197"/>
      <c r="B53" s="610"/>
      <c r="C53" s="331"/>
      <c r="D53" s="331"/>
      <c r="E53" s="331"/>
      <c r="F53" s="331"/>
      <c r="G53" s="331"/>
      <c r="H53" s="331"/>
      <c r="I53" s="331"/>
      <c r="J53" s="331"/>
      <c r="K53" s="331"/>
      <c r="L53" s="331"/>
      <c r="M53" s="331"/>
      <c r="N53" s="331"/>
      <c r="O53" s="331"/>
      <c r="P53" s="331"/>
      <c r="Q53" s="331"/>
      <c r="R53" s="332"/>
      <c r="S53" s="197"/>
    </row>
    <row r="54" spans="1:19">
      <c r="A54" s="197"/>
      <c r="B54" s="610"/>
      <c r="C54" s="331"/>
      <c r="D54" s="331"/>
      <c r="E54" s="331"/>
      <c r="F54" s="331"/>
      <c r="G54" s="331"/>
      <c r="H54" s="331"/>
      <c r="I54" s="331"/>
      <c r="J54" s="331"/>
      <c r="K54" s="331"/>
      <c r="L54" s="331"/>
      <c r="M54" s="331"/>
      <c r="N54" s="331"/>
      <c r="O54" s="331"/>
      <c r="P54" s="331"/>
      <c r="Q54" s="331"/>
      <c r="R54" s="332"/>
      <c r="S54" s="197"/>
    </row>
    <row r="55" spans="1:19">
      <c r="A55" s="197"/>
      <c r="B55" s="868"/>
      <c r="C55" s="856"/>
      <c r="D55" s="869"/>
      <c r="E55" s="869"/>
      <c r="F55" s="869"/>
      <c r="G55" s="869"/>
      <c r="H55" s="870"/>
      <c r="I55" s="870"/>
      <c r="J55" s="870"/>
      <c r="K55" s="870"/>
      <c r="L55" s="870"/>
      <c r="M55" s="870"/>
      <c r="N55" s="870"/>
      <c r="O55" s="870"/>
      <c r="P55" s="870"/>
      <c r="Q55" s="870"/>
      <c r="R55" s="871"/>
      <c r="S55" s="197"/>
    </row>
    <row r="56" spans="1:19" ht="15" customHeight="1">
      <c r="A56" s="197"/>
      <c r="B56" s="610"/>
      <c r="C56" s="331"/>
      <c r="D56" s="331"/>
      <c r="E56" s="331"/>
      <c r="F56" s="331"/>
      <c r="G56" s="331"/>
      <c r="H56" s="331"/>
      <c r="I56" s="331"/>
      <c r="J56" s="331"/>
      <c r="K56" s="331"/>
      <c r="L56" s="331"/>
      <c r="M56" s="331"/>
      <c r="N56" s="331"/>
      <c r="O56" s="331"/>
      <c r="P56" s="331"/>
      <c r="Q56" s="331"/>
      <c r="R56" s="332"/>
      <c r="S56" s="197"/>
    </row>
    <row r="57" spans="1:19">
      <c r="A57" s="197"/>
      <c r="B57" s="872"/>
      <c r="C57" s="331"/>
      <c r="D57" s="331"/>
      <c r="E57" s="331"/>
      <c r="F57" s="331"/>
      <c r="G57" s="331"/>
      <c r="H57" s="331"/>
      <c r="I57" s="331"/>
      <c r="J57" s="331"/>
      <c r="K57" s="331"/>
      <c r="L57" s="331"/>
      <c r="M57" s="331"/>
      <c r="N57" s="331"/>
      <c r="O57" s="331"/>
      <c r="P57" s="331"/>
      <c r="Q57" s="331"/>
      <c r="R57" s="332"/>
      <c r="S57" s="197"/>
    </row>
    <row r="58" spans="1:19">
      <c r="A58" s="197"/>
      <c r="B58" s="872"/>
      <c r="C58" s="331"/>
      <c r="D58" s="331"/>
      <c r="E58" s="331"/>
      <c r="F58" s="331"/>
      <c r="G58" s="331"/>
      <c r="H58" s="331"/>
      <c r="I58" s="331"/>
      <c r="J58" s="331"/>
      <c r="K58" s="331"/>
      <c r="L58" s="331"/>
      <c r="M58" s="331"/>
      <c r="N58" s="331"/>
      <c r="O58" s="331"/>
      <c r="P58" s="331"/>
      <c r="Q58" s="331"/>
      <c r="R58" s="332"/>
      <c r="S58" s="197"/>
    </row>
    <row r="59" spans="1:19">
      <c r="A59" s="197"/>
      <c r="B59" s="610"/>
      <c r="C59" s="331"/>
      <c r="D59" s="331"/>
      <c r="E59" s="331"/>
      <c r="F59" s="331"/>
      <c r="G59" s="331"/>
      <c r="H59" s="331"/>
      <c r="I59" s="331"/>
      <c r="J59" s="331"/>
      <c r="K59" s="331"/>
      <c r="L59" s="331"/>
      <c r="M59" s="331"/>
      <c r="N59" s="331"/>
      <c r="O59" s="331"/>
      <c r="P59" s="331"/>
      <c r="Q59" s="331"/>
      <c r="R59" s="332"/>
      <c r="S59" s="197"/>
    </row>
    <row r="60" spans="1:19" s="193" customFormat="1" ht="15">
      <c r="A60" s="278"/>
      <c r="B60" s="868"/>
      <c r="C60" s="856"/>
      <c r="D60" s="869"/>
      <c r="E60" s="869"/>
      <c r="F60" s="869"/>
      <c r="G60" s="869"/>
      <c r="H60" s="870"/>
      <c r="I60" s="870"/>
      <c r="J60" s="870"/>
      <c r="K60" s="870"/>
      <c r="L60" s="870"/>
      <c r="M60" s="870"/>
      <c r="N60" s="870"/>
      <c r="O60" s="870"/>
      <c r="P60" s="870"/>
      <c r="Q60" s="870"/>
      <c r="R60" s="871"/>
      <c r="S60" s="278"/>
    </row>
    <row r="61" spans="1:19" s="874" customFormat="1" ht="11.25">
      <c r="A61" s="873"/>
      <c r="B61" s="610"/>
      <c r="C61" s="331"/>
      <c r="D61" s="331"/>
      <c r="E61" s="331"/>
      <c r="F61" s="331"/>
      <c r="G61" s="331"/>
      <c r="H61" s="331"/>
      <c r="I61" s="331"/>
      <c r="J61" s="331"/>
      <c r="K61" s="331"/>
      <c r="L61" s="331"/>
      <c r="M61" s="331"/>
      <c r="N61" s="331"/>
      <c r="O61" s="331"/>
      <c r="P61" s="331"/>
      <c r="Q61" s="331"/>
      <c r="R61" s="332"/>
      <c r="S61" s="873"/>
    </row>
    <row r="62" spans="1:19" s="874" customFormat="1" ht="11.25">
      <c r="A62" s="873"/>
      <c r="B62" s="610"/>
      <c r="C62" s="331"/>
      <c r="D62" s="331"/>
      <c r="E62" s="331"/>
      <c r="F62" s="331"/>
      <c r="G62" s="331"/>
      <c r="H62" s="331"/>
      <c r="I62" s="331"/>
      <c r="J62" s="331"/>
      <c r="K62" s="331"/>
      <c r="L62" s="331"/>
      <c r="M62" s="331"/>
      <c r="N62" s="331"/>
      <c r="O62" s="331"/>
      <c r="P62" s="331"/>
      <c r="Q62" s="331"/>
      <c r="R62" s="332"/>
      <c r="S62" s="873"/>
    </row>
    <row r="63" spans="1:19" s="874" customFormat="1" ht="11.25">
      <c r="A63" s="873"/>
      <c r="B63" s="610"/>
      <c r="C63" s="331"/>
      <c r="D63" s="331"/>
      <c r="E63" s="331"/>
      <c r="F63" s="331"/>
      <c r="G63" s="331"/>
      <c r="H63" s="331"/>
      <c r="I63" s="331"/>
      <c r="J63" s="331"/>
      <c r="K63" s="331"/>
      <c r="L63" s="331"/>
      <c r="M63" s="331"/>
      <c r="N63" s="331"/>
      <c r="O63" s="331"/>
      <c r="P63" s="331"/>
      <c r="Q63" s="331"/>
      <c r="R63" s="332"/>
      <c r="S63" s="873"/>
    </row>
    <row r="64" spans="1:19" s="874" customFormat="1" ht="11.25">
      <c r="A64" s="873"/>
      <c r="B64" s="875"/>
      <c r="C64" s="870"/>
      <c r="D64" s="869"/>
      <c r="E64" s="869"/>
      <c r="F64" s="869"/>
      <c r="G64" s="869"/>
      <c r="H64" s="870"/>
      <c r="I64" s="870"/>
      <c r="J64" s="870"/>
      <c r="K64" s="870"/>
      <c r="L64" s="870"/>
      <c r="M64" s="870"/>
      <c r="N64" s="870"/>
      <c r="O64" s="870"/>
      <c r="P64" s="870"/>
      <c r="Q64" s="870"/>
      <c r="R64" s="871"/>
      <c r="S64" s="873"/>
    </row>
    <row r="65" spans="1:19" s="874" customFormat="1" ht="11.25">
      <c r="A65" s="873"/>
      <c r="B65" s="577"/>
      <c r="C65" s="331"/>
      <c r="D65" s="331"/>
      <c r="E65" s="331"/>
      <c r="F65" s="331"/>
      <c r="G65" s="331"/>
      <c r="H65" s="331"/>
      <c r="I65" s="331"/>
      <c r="J65" s="331"/>
      <c r="K65" s="331"/>
      <c r="L65" s="331"/>
      <c r="M65" s="331"/>
      <c r="N65" s="331"/>
      <c r="O65" s="331"/>
      <c r="P65" s="331"/>
      <c r="Q65" s="331"/>
      <c r="R65" s="332"/>
      <c r="S65" s="873"/>
    </row>
    <row r="66" spans="1:19" s="874" customFormat="1" ht="16.5" thickBot="1">
      <c r="A66" s="873"/>
      <c r="B66" s="876"/>
      <c r="C66" s="331"/>
      <c r="D66" s="331"/>
      <c r="E66" s="331"/>
      <c r="F66" s="331"/>
      <c r="G66" s="331"/>
      <c r="H66" s="331"/>
      <c r="I66" s="331"/>
      <c r="J66" s="877" t="s">
        <v>766</v>
      </c>
      <c r="K66" s="878">
        <f>AVERAGE(D28:G28)</f>
        <v>9.0000000000000011E-2</v>
      </c>
      <c r="L66" s="331"/>
      <c r="M66" s="331"/>
      <c r="N66" s="331"/>
      <c r="O66" s="331"/>
      <c r="P66" s="331"/>
      <c r="Q66" s="331"/>
      <c r="R66" s="332"/>
      <c r="S66" s="873"/>
    </row>
    <row r="67" spans="1:19" s="874" customFormat="1" ht="15.75" customHeight="1" thickBot="1">
      <c r="A67" s="873"/>
      <c r="B67" s="879"/>
      <c r="C67" s="880"/>
      <c r="D67" s="881"/>
      <c r="E67" s="336"/>
      <c r="F67" s="336"/>
      <c r="G67" s="336"/>
      <c r="H67" s="336"/>
      <c r="I67" s="336"/>
      <c r="J67" s="336"/>
      <c r="K67" s="336"/>
      <c r="L67" s="336"/>
      <c r="M67" s="336"/>
      <c r="N67" s="336"/>
      <c r="O67" s="336"/>
      <c r="P67" s="336"/>
      <c r="Q67" s="336"/>
      <c r="R67" s="337"/>
      <c r="S67" s="873"/>
    </row>
    <row r="68" spans="1:19" ht="27.75" customHeight="1">
      <c r="A68" s="197"/>
      <c r="B68" s="197" t="s">
        <v>1</v>
      </c>
      <c r="C68" s="197"/>
      <c r="D68" s="197"/>
      <c r="E68" s="197"/>
      <c r="F68" s="197"/>
      <c r="G68" s="3688"/>
      <c r="H68" s="3816"/>
      <c r="I68" s="3816"/>
      <c r="J68" s="3816"/>
      <c r="K68" s="3816"/>
      <c r="L68" s="3816"/>
      <c r="M68" s="3816"/>
      <c r="N68" s="3816"/>
      <c r="O68" s="3816"/>
      <c r="P68" s="3816"/>
      <c r="Q68" s="3816"/>
      <c r="R68" s="803" t="s">
        <v>870</v>
      </c>
      <c r="S68" s="197"/>
    </row>
    <row r="74" spans="1:19">
      <c r="D74" s="277" t="s">
        <v>1</v>
      </c>
    </row>
  </sheetData>
  <sheetProtection password="E6EF" sheet="1" objects="1" scenarios="1" selectLockedCells="1" selectUnlockedCells="1"/>
  <mergeCells count="7">
    <mergeCell ref="G68:Q68"/>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4"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92D050"/>
    <pageSetUpPr fitToPage="1"/>
  </sheetPr>
  <dimension ref="A1:AC33"/>
  <sheetViews>
    <sheetView view="pageBreakPreview" zoomScale="55" zoomScaleSheetLayoutView="55" workbookViewId="0">
      <selection activeCell="A10" sqref="A10"/>
    </sheetView>
  </sheetViews>
  <sheetFormatPr defaultColWidth="8.85546875" defaultRowHeight="14.25"/>
  <cols>
    <col min="1" max="1" width="1.28515625" style="277" customWidth="1"/>
    <col min="2" max="2" width="4.7109375" style="277" customWidth="1"/>
    <col min="3" max="13" width="9.140625" style="277" customWidth="1"/>
    <col min="14" max="14" width="48.42578125" style="277" customWidth="1"/>
    <col min="15" max="26" width="9.140625" style="277" customWidth="1"/>
    <col min="27" max="27" width="50.28515625" style="277" customWidth="1"/>
    <col min="28" max="28" width="6.85546875" style="277" customWidth="1"/>
    <col min="29" max="29" width="1.28515625" style="277" customWidth="1"/>
    <col min="30" max="16384" width="8.85546875" style="277"/>
  </cols>
  <sheetData>
    <row r="1" spans="1:29" ht="15.75" thickBot="1">
      <c r="A1" s="197"/>
      <c r="B1" s="198"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251" t="str">
        <f>Page3!F4</f>
        <v>WSDP 2012</v>
      </c>
      <c r="Y1" s="197"/>
      <c r="Z1" s="197"/>
      <c r="AA1" s="197"/>
      <c r="AB1" s="197"/>
      <c r="AC1" s="197"/>
    </row>
    <row r="2" spans="1:29" ht="15.75" thickBot="1">
      <c r="A2" s="197"/>
      <c r="B2" s="2978" t="s">
        <v>771</v>
      </c>
      <c r="C2" s="2979"/>
      <c r="D2" s="2979"/>
      <c r="E2" s="2979"/>
      <c r="F2" s="2979"/>
      <c r="G2" s="2979"/>
      <c r="H2" s="2979"/>
      <c r="I2" s="2979"/>
      <c r="J2" s="2979"/>
      <c r="K2" s="2979"/>
      <c r="L2" s="2979"/>
      <c r="M2" s="2979"/>
      <c r="N2" s="2979"/>
      <c r="O2" s="2979"/>
      <c r="P2" s="2979"/>
      <c r="Q2" s="2979"/>
      <c r="R2" s="2979"/>
      <c r="S2" s="2979"/>
      <c r="T2" s="2979"/>
      <c r="U2" s="2979"/>
      <c r="V2" s="2979"/>
      <c r="W2" s="2979"/>
      <c r="X2" s="2979"/>
      <c r="Y2" s="2979"/>
      <c r="Z2" s="2979"/>
      <c r="AA2" s="2979"/>
      <c r="AB2" s="2980"/>
      <c r="AC2" s="197"/>
    </row>
    <row r="3" spans="1:29" ht="15">
      <c r="A3" s="197"/>
      <c r="B3" s="607"/>
      <c r="C3" s="1068"/>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9"/>
      <c r="AC3" s="197"/>
    </row>
    <row r="4" spans="1:29" ht="18" customHeight="1">
      <c r="A4" s="197"/>
      <c r="B4" s="998" t="s">
        <v>835</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597"/>
      <c r="AC4" s="197"/>
    </row>
    <row r="5" spans="1:29" ht="18.75" customHeight="1">
      <c r="A5" s="197"/>
      <c r="B5" s="276"/>
      <c r="C5" s="835"/>
      <c r="D5" s="836"/>
      <c r="E5" s="836"/>
      <c r="F5" s="836"/>
      <c r="G5" s="836"/>
      <c r="H5" s="836"/>
      <c r="I5" s="836"/>
      <c r="J5" s="836"/>
      <c r="K5" s="836"/>
      <c r="L5" s="836"/>
      <c r="M5" s="836"/>
      <c r="N5" s="836"/>
      <c r="O5" s="836"/>
      <c r="P5" s="836"/>
      <c r="Q5" s="836"/>
      <c r="R5" s="836"/>
      <c r="S5" s="836"/>
      <c r="T5" s="836"/>
      <c r="U5" s="836"/>
      <c r="V5" s="836"/>
      <c r="W5" s="834"/>
      <c r="X5" s="834"/>
      <c r="Y5" s="836"/>
      <c r="Z5" s="837"/>
      <c r="AA5" s="837"/>
      <c r="AB5" s="598"/>
      <c r="AC5" s="197"/>
    </row>
    <row r="6" spans="1:29" ht="20.25">
      <c r="A6" s="197"/>
      <c r="B6" s="819" t="s">
        <v>828</v>
      </c>
      <c r="C6" s="835"/>
      <c r="D6" s="836"/>
      <c r="E6" s="836"/>
      <c r="F6" s="836"/>
      <c r="G6" s="836"/>
      <c r="H6" s="836"/>
      <c r="I6" s="836"/>
      <c r="J6" s="836"/>
      <c r="K6" s="836"/>
      <c r="L6" s="836"/>
      <c r="M6" s="836"/>
      <c r="N6" s="836"/>
      <c r="O6" s="836"/>
      <c r="P6" s="836"/>
      <c r="Q6" s="836"/>
      <c r="R6" s="836"/>
      <c r="S6" s="836"/>
      <c r="T6" s="1705" t="s">
        <v>1</v>
      </c>
      <c r="U6" s="836"/>
      <c r="V6" s="836"/>
      <c r="W6" s="837"/>
      <c r="X6" s="837"/>
      <c r="Y6" s="836"/>
      <c r="Z6" s="837"/>
      <c r="AA6" s="837"/>
      <c r="AB6" s="598"/>
      <c r="AC6" s="197"/>
    </row>
    <row r="7" spans="1:29" ht="20.25" customHeight="1">
      <c r="A7" s="197"/>
      <c r="B7" s="819"/>
      <c r="C7" s="835"/>
      <c r="D7" s="836"/>
      <c r="E7" s="836"/>
      <c r="F7" s="836"/>
      <c r="G7" s="836"/>
      <c r="H7" s="836"/>
      <c r="I7" s="836"/>
      <c r="J7" s="836"/>
      <c r="K7" s="836"/>
      <c r="L7" s="836"/>
      <c r="M7" s="836"/>
      <c r="N7" s="836"/>
      <c r="O7" s="836"/>
      <c r="P7" s="836"/>
      <c r="Q7" s="3822"/>
      <c r="R7" s="3822"/>
      <c r="S7" s="3822"/>
      <c r="T7" s="836"/>
      <c r="U7" s="836"/>
      <c r="V7" s="836"/>
      <c r="W7" s="837"/>
      <c r="X7" s="837"/>
      <c r="Y7" s="836"/>
      <c r="Z7" s="837"/>
      <c r="AA7" s="837"/>
      <c r="AB7" s="598"/>
      <c r="AC7" s="197"/>
    </row>
    <row r="8" spans="1:29" ht="19.5" customHeight="1">
      <c r="A8" s="197"/>
      <c r="B8" s="763" t="s">
        <v>1076</v>
      </c>
      <c r="C8" s="835"/>
      <c r="D8" s="836"/>
      <c r="E8" s="836"/>
      <c r="F8" s="836"/>
      <c r="G8" s="836"/>
      <c r="H8" s="836"/>
      <c r="I8" s="836"/>
      <c r="J8" s="836"/>
      <c r="K8" s="836"/>
      <c r="L8" s="836"/>
      <c r="M8" s="836"/>
      <c r="N8" s="836"/>
      <c r="O8" s="836"/>
      <c r="P8" s="3820" t="s">
        <v>1077</v>
      </c>
      <c r="Q8" s="3820"/>
      <c r="R8" s="3820"/>
      <c r="S8" s="3820"/>
      <c r="T8" s="3820"/>
      <c r="U8" s="3820"/>
      <c r="V8" s="3820"/>
      <c r="W8" s="3820"/>
      <c r="X8" s="3820"/>
      <c r="Y8" s="3820"/>
      <c r="Z8" s="3820"/>
      <c r="AA8" s="3820"/>
      <c r="AB8" s="598"/>
      <c r="AC8" s="197"/>
    </row>
    <row r="9" spans="1:29" ht="75.75">
      <c r="A9" s="197"/>
      <c r="B9" s="763"/>
      <c r="C9" s="1001" t="s">
        <v>1109</v>
      </c>
      <c r="D9" s="3818"/>
      <c r="E9" s="3818"/>
      <c r="F9" s="3818"/>
      <c r="G9" s="3818"/>
      <c r="H9" s="3818"/>
      <c r="I9" s="3818"/>
      <c r="J9" s="3818"/>
      <c r="K9" s="3818"/>
      <c r="L9" s="3818"/>
      <c r="M9" s="3818"/>
      <c r="N9" s="3818"/>
      <c r="O9" s="1705"/>
      <c r="P9" s="1001" t="s">
        <v>1109</v>
      </c>
      <c r="Q9" s="3819"/>
      <c r="R9" s="3819"/>
      <c r="S9" s="3819"/>
      <c r="T9" s="3819"/>
      <c r="U9" s="3819"/>
      <c r="V9" s="3819"/>
      <c r="W9" s="3819"/>
      <c r="X9" s="3819"/>
      <c r="Y9" s="3819"/>
      <c r="Z9" s="3819"/>
      <c r="AA9" s="3819"/>
      <c r="AB9" s="598"/>
      <c r="AC9" s="197"/>
    </row>
    <row r="10" spans="1:29" ht="51.75" customHeight="1">
      <c r="A10" s="197"/>
      <c r="B10" s="763"/>
      <c r="C10" s="1001" t="s">
        <v>1110</v>
      </c>
      <c r="D10" s="3818"/>
      <c r="E10" s="3818"/>
      <c r="F10" s="3818"/>
      <c r="G10" s="3818"/>
      <c r="H10" s="3818"/>
      <c r="I10" s="3818"/>
      <c r="J10" s="3818"/>
      <c r="K10" s="3818"/>
      <c r="L10" s="3818"/>
      <c r="M10" s="3818"/>
      <c r="N10" s="3818"/>
      <c r="O10" s="1705"/>
      <c r="P10" s="1001" t="s">
        <v>1110</v>
      </c>
      <c r="Q10" s="3819"/>
      <c r="R10" s="3819"/>
      <c r="S10" s="3819"/>
      <c r="T10" s="3819"/>
      <c r="U10" s="3819"/>
      <c r="V10" s="3819"/>
      <c r="W10" s="3819"/>
      <c r="X10" s="3819"/>
      <c r="Y10" s="3819"/>
      <c r="Z10" s="3819"/>
      <c r="AA10" s="3819"/>
      <c r="AB10" s="598"/>
      <c r="AC10" s="197"/>
    </row>
    <row r="11" spans="1:29" ht="52.5">
      <c r="A11" s="197"/>
      <c r="B11" s="763"/>
      <c r="C11" s="1001" t="s">
        <v>1111</v>
      </c>
      <c r="D11" s="3818"/>
      <c r="E11" s="3818"/>
      <c r="F11" s="3818"/>
      <c r="G11" s="3818"/>
      <c r="H11" s="3818"/>
      <c r="I11" s="3818"/>
      <c r="J11" s="3818"/>
      <c r="K11" s="3818"/>
      <c r="L11" s="3818"/>
      <c r="M11" s="3818"/>
      <c r="N11" s="3818"/>
      <c r="O11" s="1705"/>
      <c r="P11" s="1001" t="s">
        <v>1111</v>
      </c>
      <c r="Q11" s="3819"/>
      <c r="R11" s="3819"/>
      <c r="S11" s="3819"/>
      <c r="T11" s="3819"/>
      <c r="U11" s="3819"/>
      <c r="V11" s="3819"/>
      <c r="W11" s="3819"/>
      <c r="X11" s="3819"/>
      <c r="Y11" s="3819"/>
      <c r="Z11" s="3819"/>
      <c r="AA11" s="3819"/>
      <c r="AB11" s="598"/>
      <c r="AC11" s="197"/>
    </row>
    <row r="12" spans="1:29" ht="19.5" customHeight="1">
      <c r="A12" s="197"/>
      <c r="B12" s="763" t="s">
        <v>1078</v>
      </c>
      <c r="C12" s="835"/>
      <c r="D12" s="836"/>
      <c r="E12" s="836"/>
      <c r="F12" s="836"/>
      <c r="G12" s="836"/>
      <c r="H12" s="836"/>
      <c r="I12" s="836"/>
      <c r="J12" s="836"/>
      <c r="K12" s="836"/>
      <c r="L12" s="836"/>
      <c r="M12" s="836"/>
      <c r="N12" s="836"/>
      <c r="O12" s="836"/>
      <c r="P12" s="1582" t="s">
        <v>1079</v>
      </c>
      <c r="Q12" s="1583"/>
      <c r="R12" s="1583"/>
      <c r="S12" s="1583"/>
      <c r="T12" s="1583"/>
      <c r="U12" s="1583"/>
      <c r="V12" s="1583"/>
      <c r="W12" s="1584"/>
      <c r="X12" s="1584"/>
      <c r="Y12" s="1583"/>
      <c r="Z12" s="1584"/>
      <c r="AA12" s="1584"/>
      <c r="AB12" s="598"/>
      <c r="AC12" s="197"/>
    </row>
    <row r="13" spans="1:29" ht="75.75">
      <c r="A13" s="197"/>
      <c r="B13" s="763"/>
      <c r="C13" s="1001" t="s">
        <v>1109</v>
      </c>
      <c r="D13" s="3818"/>
      <c r="E13" s="3818"/>
      <c r="F13" s="3818"/>
      <c r="G13" s="3818"/>
      <c r="H13" s="3818"/>
      <c r="I13" s="3818"/>
      <c r="J13" s="3818"/>
      <c r="K13" s="3818"/>
      <c r="L13" s="3818"/>
      <c r="M13" s="3818"/>
      <c r="N13" s="3818"/>
      <c r="O13" s="1705"/>
      <c r="P13" s="1001" t="s">
        <v>1109</v>
      </c>
      <c r="Q13" s="3819"/>
      <c r="R13" s="3819"/>
      <c r="S13" s="3819"/>
      <c r="T13" s="3819"/>
      <c r="U13" s="3819"/>
      <c r="V13" s="3819"/>
      <c r="W13" s="3819"/>
      <c r="X13" s="3819"/>
      <c r="Y13" s="3819"/>
      <c r="Z13" s="3819"/>
      <c r="AA13" s="3819"/>
      <c r="AB13" s="598"/>
      <c r="AC13" s="197"/>
    </row>
    <row r="14" spans="1:29" ht="51.75" customHeight="1">
      <c r="A14" s="197"/>
      <c r="B14" s="763"/>
      <c r="C14" s="1001" t="s">
        <v>1110</v>
      </c>
      <c r="D14" s="3818"/>
      <c r="E14" s="3818"/>
      <c r="F14" s="3818"/>
      <c r="G14" s="3818"/>
      <c r="H14" s="3818"/>
      <c r="I14" s="3818"/>
      <c r="J14" s="3818"/>
      <c r="K14" s="3818"/>
      <c r="L14" s="3818"/>
      <c r="M14" s="3818"/>
      <c r="N14" s="3818"/>
      <c r="O14" s="1705"/>
      <c r="P14" s="1001" t="s">
        <v>1110</v>
      </c>
      <c r="Q14" s="3819"/>
      <c r="R14" s="3819"/>
      <c r="S14" s="3819"/>
      <c r="T14" s="3819"/>
      <c r="U14" s="3819"/>
      <c r="V14" s="3819"/>
      <c r="W14" s="3819"/>
      <c r="X14" s="3819"/>
      <c r="Y14" s="3819"/>
      <c r="Z14" s="3819"/>
      <c r="AA14" s="3819"/>
      <c r="AB14" s="598"/>
      <c r="AC14" s="197"/>
    </row>
    <row r="15" spans="1:29" ht="52.5">
      <c r="A15" s="197"/>
      <c r="B15" s="763"/>
      <c r="C15" s="1001" t="s">
        <v>1111</v>
      </c>
      <c r="D15" s="3818"/>
      <c r="E15" s="3818"/>
      <c r="F15" s="3818"/>
      <c r="G15" s="3818"/>
      <c r="H15" s="3818"/>
      <c r="I15" s="3818"/>
      <c r="J15" s="3818"/>
      <c r="K15" s="3818"/>
      <c r="L15" s="3818"/>
      <c r="M15" s="3818"/>
      <c r="N15" s="3818"/>
      <c r="O15" s="1705"/>
      <c r="P15" s="1001" t="s">
        <v>1111</v>
      </c>
      <c r="Q15" s="3819"/>
      <c r="R15" s="3819"/>
      <c r="S15" s="3819"/>
      <c r="T15" s="3819"/>
      <c r="U15" s="3819"/>
      <c r="V15" s="3819"/>
      <c r="W15" s="3819"/>
      <c r="X15" s="3819"/>
      <c r="Y15" s="3819"/>
      <c r="Z15" s="3819"/>
      <c r="AA15" s="3819"/>
      <c r="AB15" s="598"/>
      <c r="AC15" s="197"/>
    </row>
    <row r="16" spans="1:29" ht="19.5" customHeight="1">
      <c r="A16" s="197"/>
      <c r="B16" s="763" t="s">
        <v>1080</v>
      </c>
      <c r="C16" s="835"/>
      <c r="D16" s="836"/>
      <c r="E16" s="836"/>
      <c r="F16" s="836"/>
      <c r="G16" s="836"/>
      <c r="H16" s="836"/>
      <c r="I16" s="836"/>
      <c r="J16" s="836"/>
      <c r="K16" s="836"/>
      <c r="L16" s="836"/>
      <c r="M16" s="836"/>
      <c r="N16" s="836"/>
      <c r="O16" s="836"/>
      <c r="P16" s="3820" t="s">
        <v>1077</v>
      </c>
      <c r="Q16" s="3820"/>
      <c r="R16" s="3820"/>
      <c r="S16" s="3820"/>
      <c r="T16" s="3820"/>
      <c r="U16" s="3820"/>
      <c r="V16" s="3820"/>
      <c r="W16" s="3820"/>
      <c r="X16" s="3820"/>
      <c r="Y16" s="3820"/>
      <c r="Z16" s="3820"/>
      <c r="AA16" s="3820"/>
      <c r="AB16" s="598"/>
      <c r="AC16" s="197"/>
    </row>
    <row r="17" spans="1:29" ht="80.099999999999994" customHeight="1">
      <c r="A17" s="197"/>
      <c r="B17" s="763"/>
      <c r="C17" s="3742"/>
      <c r="D17" s="3742"/>
      <c r="E17" s="3742"/>
      <c r="F17" s="3742"/>
      <c r="G17" s="3742"/>
      <c r="H17" s="3742"/>
      <c r="I17" s="3742"/>
      <c r="J17" s="3742"/>
      <c r="K17" s="3742"/>
      <c r="L17" s="3742"/>
      <c r="M17" s="3742"/>
      <c r="N17" s="3742"/>
      <c r="O17" s="1581"/>
      <c r="P17" s="3821" t="s">
        <v>1</v>
      </c>
      <c r="Q17" s="3821"/>
      <c r="R17" s="3821"/>
      <c r="S17" s="3821"/>
      <c r="T17" s="3821"/>
      <c r="U17" s="3821"/>
      <c r="V17" s="3821"/>
      <c r="W17" s="3821"/>
      <c r="X17" s="3821"/>
      <c r="Y17" s="3821"/>
      <c r="Z17" s="3821"/>
      <c r="AA17" s="3821"/>
      <c r="AB17" s="598"/>
      <c r="AC17" s="197"/>
    </row>
    <row r="18" spans="1:29" ht="19.5" customHeight="1">
      <c r="A18" s="197"/>
      <c r="B18" s="763" t="s">
        <v>1078</v>
      </c>
      <c r="C18" s="835"/>
      <c r="D18" s="836"/>
      <c r="E18" s="836"/>
      <c r="F18" s="836"/>
      <c r="G18" s="836"/>
      <c r="H18" s="836"/>
      <c r="I18" s="836"/>
      <c r="J18" s="836"/>
      <c r="K18" s="836"/>
      <c r="L18" s="836"/>
      <c r="M18" s="836"/>
      <c r="N18" s="836"/>
      <c r="O18" s="836"/>
      <c r="P18" s="1582" t="s">
        <v>1079</v>
      </c>
      <c r="Q18" s="1583"/>
      <c r="R18" s="1583"/>
      <c r="S18" s="1583"/>
      <c r="T18" s="1583"/>
      <c r="U18" s="1583"/>
      <c r="V18" s="1583"/>
      <c r="W18" s="1584"/>
      <c r="X18" s="1584"/>
      <c r="Y18" s="1583"/>
      <c r="Z18" s="1584"/>
      <c r="AA18" s="1584"/>
      <c r="AB18" s="598"/>
      <c r="AC18" s="197"/>
    </row>
    <row r="19" spans="1:29" ht="80.099999999999994" customHeight="1">
      <c r="A19" s="197"/>
      <c r="B19" s="763"/>
      <c r="C19" s="3742"/>
      <c r="D19" s="3742"/>
      <c r="E19" s="3742"/>
      <c r="F19" s="3742"/>
      <c r="G19" s="3742"/>
      <c r="H19" s="3742"/>
      <c r="I19" s="3742"/>
      <c r="J19" s="3742"/>
      <c r="K19" s="3742"/>
      <c r="L19" s="3742"/>
      <c r="M19" s="3742"/>
      <c r="N19" s="3742"/>
      <c r="O19" s="1581"/>
      <c r="P19" s="3821"/>
      <c r="Q19" s="3821"/>
      <c r="R19" s="3821"/>
      <c r="S19" s="3821"/>
      <c r="T19" s="3821"/>
      <c r="U19" s="3821"/>
      <c r="V19" s="3821"/>
      <c r="W19" s="3821"/>
      <c r="X19" s="3821"/>
      <c r="Y19" s="3821"/>
      <c r="Z19" s="3821"/>
      <c r="AA19" s="3821"/>
      <c r="AB19" s="598"/>
      <c r="AC19" s="197"/>
    </row>
    <row r="20" spans="1:29" ht="19.5" customHeight="1">
      <c r="A20" s="197"/>
      <c r="B20" s="763" t="s">
        <v>1081</v>
      </c>
      <c r="C20" s="835"/>
      <c r="D20" s="836"/>
      <c r="E20" s="836"/>
      <c r="F20" s="836"/>
      <c r="G20" s="836"/>
      <c r="H20" s="836"/>
      <c r="I20" s="836"/>
      <c r="J20" s="836"/>
      <c r="K20" s="836"/>
      <c r="L20" s="836"/>
      <c r="M20" s="836"/>
      <c r="N20" s="836"/>
      <c r="O20" s="836"/>
      <c r="P20" s="3820" t="s">
        <v>1077</v>
      </c>
      <c r="Q20" s="3820"/>
      <c r="R20" s="3820"/>
      <c r="S20" s="3820"/>
      <c r="T20" s="3820"/>
      <c r="U20" s="3820"/>
      <c r="V20" s="3820"/>
      <c r="W20" s="3820"/>
      <c r="X20" s="3820"/>
      <c r="Y20" s="3820"/>
      <c r="Z20" s="3820"/>
      <c r="AA20" s="3820"/>
      <c r="AB20" s="598"/>
      <c r="AC20" s="197"/>
    </row>
    <row r="21" spans="1:29" ht="80.099999999999994" customHeight="1">
      <c r="A21" s="197"/>
      <c r="B21" s="763"/>
      <c r="C21" s="3742"/>
      <c r="D21" s="3742"/>
      <c r="E21" s="3742"/>
      <c r="F21" s="3742"/>
      <c r="G21" s="3742"/>
      <c r="H21" s="3742"/>
      <c r="I21" s="3742"/>
      <c r="J21" s="3742"/>
      <c r="K21" s="3742"/>
      <c r="L21" s="3742"/>
      <c r="M21" s="3742"/>
      <c r="N21" s="3742"/>
      <c r="O21" s="1581"/>
      <c r="P21" s="3821"/>
      <c r="Q21" s="3821"/>
      <c r="R21" s="3821"/>
      <c r="S21" s="3821"/>
      <c r="T21" s="3821"/>
      <c r="U21" s="3821"/>
      <c r="V21" s="3821"/>
      <c r="W21" s="3821"/>
      <c r="X21" s="3821"/>
      <c r="Y21" s="3821"/>
      <c r="Z21" s="3821"/>
      <c r="AA21" s="3821"/>
      <c r="AB21" s="598"/>
      <c r="AC21" s="197"/>
    </row>
    <row r="22" spans="1:29" ht="19.5" customHeight="1">
      <c r="A22" s="197"/>
      <c r="B22" s="763" t="s">
        <v>1078</v>
      </c>
      <c r="C22" s="835"/>
      <c r="D22" s="836"/>
      <c r="E22" s="836"/>
      <c r="F22" s="836"/>
      <c r="G22" s="836"/>
      <c r="H22" s="836"/>
      <c r="I22" s="836"/>
      <c r="J22" s="836"/>
      <c r="K22" s="836"/>
      <c r="L22" s="836"/>
      <c r="M22" s="836"/>
      <c r="N22" s="836"/>
      <c r="O22" s="836"/>
      <c r="P22" s="1582" t="s">
        <v>1079</v>
      </c>
      <c r="Q22" s="1583"/>
      <c r="R22" s="1583"/>
      <c r="S22" s="1583"/>
      <c r="T22" s="1583"/>
      <c r="U22" s="1583"/>
      <c r="V22" s="1583"/>
      <c r="W22" s="1584"/>
      <c r="X22" s="1584"/>
      <c r="Y22" s="1583"/>
      <c r="Z22" s="1584"/>
      <c r="AA22" s="1584"/>
      <c r="AB22" s="598"/>
      <c r="AC22" s="197"/>
    </row>
    <row r="23" spans="1:29" ht="80.099999999999994" customHeight="1">
      <c r="A23" s="197"/>
      <c r="B23" s="763"/>
      <c r="C23" s="3742"/>
      <c r="D23" s="3742"/>
      <c r="E23" s="3742"/>
      <c r="F23" s="3742"/>
      <c r="G23" s="3742"/>
      <c r="H23" s="3742"/>
      <c r="I23" s="3742"/>
      <c r="J23" s="3742"/>
      <c r="K23" s="3742"/>
      <c r="L23" s="3742"/>
      <c r="M23" s="3742"/>
      <c r="N23" s="3742"/>
      <c r="O23" s="1581"/>
      <c r="P23" s="3821"/>
      <c r="Q23" s="3821"/>
      <c r="R23" s="3821"/>
      <c r="S23" s="3821"/>
      <c r="T23" s="3821"/>
      <c r="U23" s="3821"/>
      <c r="V23" s="3821"/>
      <c r="W23" s="3821"/>
      <c r="X23" s="3821"/>
      <c r="Y23" s="3821"/>
      <c r="Z23" s="3821"/>
      <c r="AA23" s="3821"/>
      <c r="AB23" s="598"/>
      <c r="AC23" s="197"/>
    </row>
    <row r="24" spans="1:29" ht="19.5" customHeight="1">
      <c r="A24" s="197"/>
      <c r="B24" s="763" t="s">
        <v>1082</v>
      </c>
      <c r="C24" s="835"/>
      <c r="D24" s="836"/>
      <c r="E24" s="836"/>
      <c r="F24" s="836"/>
      <c r="G24" s="836"/>
      <c r="H24" s="836"/>
      <c r="I24" s="836"/>
      <c r="J24" s="836"/>
      <c r="K24" s="836"/>
      <c r="L24" s="836"/>
      <c r="M24" s="836"/>
      <c r="N24" s="836"/>
      <c r="O24" s="836"/>
      <c r="P24" s="3820" t="s">
        <v>1077</v>
      </c>
      <c r="Q24" s="3820"/>
      <c r="R24" s="3820"/>
      <c r="S24" s="3820"/>
      <c r="T24" s="3820"/>
      <c r="U24" s="3820"/>
      <c r="V24" s="3820"/>
      <c r="W24" s="3820"/>
      <c r="X24" s="3820"/>
      <c r="Y24" s="3820"/>
      <c r="Z24" s="3820"/>
      <c r="AA24" s="3820"/>
      <c r="AB24" s="598"/>
      <c r="AC24" s="197"/>
    </row>
    <row r="25" spans="1:29" ht="80.099999999999994" customHeight="1">
      <c r="A25" s="197"/>
      <c r="B25" s="763"/>
      <c r="C25" s="3742"/>
      <c r="D25" s="3742"/>
      <c r="E25" s="3742"/>
      <c r="F25" s="3742"/>
      <c r="G25" s="3742"/>
      <c r="H25" s="3742"/>
      <c r="I25" s="3742"/>
      <c r="J25" s="3742"/>
      <c r="K25" s="3742"/>
      <c r="L25" s="3742"/>
      <c r="M25" s="3742"/>
      <c r="N25" s="3742"/>
      <c r="O25" s="1581"/>
      <c r="P25" s="3821"/>
      <c r="Q25" s="3821"/>
      <c r="R25" s="3821"/>
      <c r="S25" s="3821"/>
      <c r="T25" s="3821"/>
      <c r="U25" s="3821"/>
      <c r="V25" s="3821"/>
      <c r="W25" s="3821"/>
      <c r="X25" s="3821"/>
      <c r="Y25" s="3821"/>
      <c r="Z25" s="3821"/>
      <c r="AA25" s="3821"/>
      <c r="AB25" s="598"/>
      <c r="AC25" s="197"/>
    </row>
    <row r="26" spans="1:29" ht="19.5" customHeight="1">
      <c r="A26" s="197"/>
      <c r="B26" s="763" t="s">
        <v>1078</v>
      </c>
      <c r="C26" s="835"/>
      <c r="D26" s="836"/>
      <c r="E26" s="836"/>
      <c r="F26" s="836"/>
      <c r="G26" s="836"/>
      <c r="H26" s="836"/>
      <c r="I26" s="836"/>
      <c r="J26" s="836"/>
      <c r="K26" s="836"/>
      <c r="L26" s="836"/>
      <c r="M26" s="836"/>
      <c r="N26" s="836"/>
      <c r="O26" s="836"/>
      <c r="P26" s="1582" t="s">
        <v>1079</v>
      </c>
      <c r="Q26" s="1583"/>
      <c r="R26" s="1583"/>
      <c r="S26" s="1583"/>
      <c r="T26" s="1583"/>
      <c r="U26" s="1583"/>
      <c r="V26" s="1583"/>
      <c r="W26" s="1584"/>
      <c r="X26" s="1584"/>
      <c r="Y26" s="1583"/>
      <c r="Z26" s="1584"/>
      <c r="AA26" s="1584"/>
      <c r="AB26" s="598"/>
      <c r="AC26" s="197"/>
    </row>
    <row r="27" spans="1:29" ht="80.099999999999994" customHeight="1">
      <c r="A27" s="197"/>
      <c r="B27" s="763"/>
      <c r="C27" s="3742"/>
      <c r="D27" s="3742"/>
      <c r="E27" s="3742"/>
      <c r="F27" s="3742"/>
      <c r="G27" s="3742"/>
      <c r="H27" s="3742"/>
      <c r="I27" s="3742"/>
      <c r="J27" s="3742"/>
      <c r="K27" s="3742"/>
      <c r="L27" s="3742"/>
      <c r="M27" s="3742"/>
      <c r="N27" s="3742"/>
      <c r="O27" s="1581"/>
      <c r="P27" s="3821"/>
      <c r="Q27" s="3821"/>
      <c r="R27" s="3821"/>
      <c r="S27" s="3821"/>
      <c r="T27" s="3821"/>
      <c r="U27" s="3821"/>
      <c r="V27" s="3821"/>
      <c r="W27" s="3821"/>
      <c r="X27" s="3821"/>
      <c r="Y27" s="3821"/>
      <c r="Z27" s="3821"/>
      <c r="AA27" s="3821"/>
      <c r="AB27" s="598"/>
      <c r="AC27" s="197"/>
    </row>
    <row r="28" spans="1:29" ht="19.5" customHeight="1">
      <c r="A28" s="197"/>
      <c r="B28" s="763" t="s">
        <v>1083</v>
      </c>
      <c r="C28" s="835"/>
      <c r="D28" s="836"/>
      <c r="E28" s="836"/>
      <c r="F28" s="836"/>
      <c r="G28" s="836"/>
      <c r="H28" s="836"/>
      <c r="I28" s="836"/>
      <c r="J28" s="836"/>
      <c r="K28" s="836"/>
      <c r="L28" s="836"/>
      <c r="M28" s="836"/>
      <c r="N28" s="836"/>
      <c r="O28" s="836"/>
      <c r="P28" s="3820" t="s">
        <v>1077</v>
      </c>
      <c r="Q28" s="3820"/>
      <c r="R28" s="3820"/>
      <c r="S28" s="3820"/>
      <c r="T28" s="3820"/>
      <c r="U28" s="3820"/>
      <c r="V28" s="3820"/>
      <c r="W28" s="3820"/>
      <c r="X28" s="3820"/>
      <c r="Y28" s="3820"/>
      <c r="Z28" s="3820"/>
      <c r="AA28" s="3820"/>
      <c r="AB28" s="598"/>
      <c r="AC28" s="197"/>
    </row>
    <row r="29" spans="1:29" ht="80.099999999999994" customHeight="1">
      <c r="A29" s="197"/>
      <c r="B29" s="763"/>
      <c r="C29" s="3742"/>
      <c r="D29" s="3742"/>
      <c r="E29" s="3742"/>
      <c r="F29" s="3742"/>
      <c r="G29" s="3742"/>
      <c r="H29" s="3742"/>
      <c r="I29" s="3742"/>
      <c r="J29" s="3742"/>
      <c r="K29" s="3742"/>
      <c r="L29" s="3742"/>
      <c r="M29" s="3742"/>
      <c r="N29" s="3742"/>
      <c r="O29" s="1581"/>
      <c r="P29" s="3821"/>
      <c r="Q29" s="3821"/>
      <c r="R29" s="3821"/>
      <c r="S29" s="3821"/>
      <c r="T29" s="3821"/>
      <c r="U29" s="3821"/>
      <c r="V29" s="3821"/>
      <c r="W29" s="3821"/>
      <c r="X29" s="3821"/>
      <c r="Y29" s="3821"/>
      <c r="Z29" s="3821"/>
      <c r="AA29" s="3821"/>
      <c r="AB29" s="598"/>
      <c r="AC29" s="197"/>
    </row>
    <row r="30" spans="1:29" ht="19.5" customHeight="1">
      <c r="A30" s="197"/>
      <c r="B30" s="763" t="s">
        <v>1078</v>
      </c>
      <c r="C30" s="835"/>
      <c r="D30" s="836"/>
      <c r="E30" s="836"/>
      <c r="F30" s="836"/>
      <c r="G30" s="836"/>
      <c r="H30" s="836"/>
      <c r="I30" s="836"/>
      <c r="J30" s="836"/>
      <c r="K30" s="836"/>
      <c r="L30" s="836"/>
      <c r="M30" s="836"/>
      <c r="N30" s="836"/>
      <c r="O30" s="836"/>
      <c r="P30" s="1582" t="s">
        <v>1079</v>
      </c>
      <c r="Q30" s="1583"/>
      <c r="R30" s="1583"/>
      <c r="S30" s="1583"/>
      <c r="T30" s="1583"/>
      <c r="U30" s="1583"/>
      <c r="V30" s="1583"/>
      <c r="W30" s="1584"/>
      <c r="X30" s="1584"/>
      <c r="Y30" s="1583"/>
      <c r="Z30" s="1584"/>
      <c r="AA30" s="1584"/>
      <c r="AB30" s="598"/>
      <c r="AC30" s="197"/>
    </row>
    <row r="31" spans="1:29" ht="80.099999999999994" customHeight="1">
      <c r="A31" s="197"/>
      <c r="B31" s="763"/>
      <c r="C31" s="3742"/>
      <c r="D31" s="3742"/>
      <c r="E31" s="3742"/>
      <c r="F31" s="3742"/>
      <c r="G31" s="3742"/>
      <c r="H31" s="3742"/>
      <c r="I31" s="3742"/>
      <c r="J31" s="3742"/>
      <c r="K31" s="3742"/>
      <c r="L31" s="3742"/>
      <c r="M31" s="3742"/>
      <c r="N31" s="3742"/>
      <c r="O31" s="1581"/>
      <c r="P31" s="3821"/>
      <c r="Q31" s="3821"/>
      <c r="R31" s="3821"/>
      <c r="S31" s="3821"/>
      <c r="T31" s="3821"/>
      <c r="U31" s="3821"/>
      <c r="V31" s="3821"/>
      <c r="W31" s="3821"/>
      <c r="X31" s="3821"/>
      <c r="Y31" s="3821"/>
      <c r="Z31" s="3821"/>
      <c r="AA31" s="3821"/>
      <c r="AB31" s="598"/>
      <c r="AC31" s="197"/>
    </row>
    <row r="32" spans="1:29" s="874" customFormat="1" ht="15.75" customHeight="1" thickBot="1">
      <c r="A32" s="873"/>
      <c r="B32" s="879"/>
      <c r="C32" s="880"/>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7"/>
      <c r="AC32" s="873"/>
    </row>
    <row r="33" spans="1:29" ht="27.75" customHeight="1">
      <c r="A33" s="197"/>
      <c r="B33" s="197" t="s">
        <v>1</v>
      </c>
      <c r="C33" s="197"/>
      <c r="D33" s="3817"/>
      <c r="E33" s="3817"/>
      <c r="F33" s="3817"/>
      <c r="G33" s="3817"/>
      <c r="H33" s="3817"/>
      <c r="I33" s="3817"/>
      <c r="J33" s="3817"/>
      <c r="K33" s="3817"/>
      <c r="L33" s="3817"/>
      <c r="M33" s="3817"/>
      <c r="N33" s="3817"/>
      <c r="O33" s="3817"/>
      <c r="P33" s="3817"/>
      <c r="Q33" s="3817"/>
      <c r="R33" s="3817"/>
      <c r="S33" s="3817"/>
      <c r="T33" s="3817"/>
      <c r="U33" s="3817"/>
      <c r="V33" s="3817"/>
      <c r="W33" s="3817"/>
      <c r="X33" s="3817"/>
      <c r="Y33" s="3817"/>
      <c r="Z33" s="3817"/>
      <c r="AA33" s="3817"/>
      <c r="AB33" s="803" t="s">
        <v>871</v>
      </c>
      <c r="AC33" s="197"/>
    </row>
  </sheetData>
  <sheetProtection selectLockedCells="1" selectUnlockedCells="1"/>
  <mergeCells count="36">
    <mergeCell ref="P23:AA23"/>
    <mergeCell ref="C31:N31"/>
    <mergeCell ref="P31:AA31"/>
    <mergeCell ref="P24:AA24"/>
    <mergeCell ref="C25:N25"/>
    <mergeCell ref="P25:AA25"/>
    <mergeCell ref="C27:N27"/>
    <mergeCell ref="P27:AA27"/>
    <mergeCell ref="B2:AB2"/>
    <mergeCell ref="D33:AA33"/>
    <mergeCell ref="P28:AA28"/>
    <mergeCell ref="C19:N19"/>
    <mergeCell ref="P19:AA19"/>
    <mergeCell ref="P20:AA20"/>
    <mergeCell ref="C21:N21"/>
    <mergeCell ref="P21:AA21"/>
    <mergeCell ref="Q7:S7"/>
    <mergeCell ref="P8:AA8"/>
    <mergeCell ref="P16:AA16"/>
    <mergeCell ref="C17:N17"/>
    <mergeCell ref="P17:AA17"/>
    <mergeCell ref="C29:N29"/>
    <mergeCell ref="P29:AA29"/>
    <mergeCell ref="C23:N23"/>
    <mergeCell ref="D9:N9"/>
    <mergeCell ref="Q9:AA9"/>
    <mergeCell ref="D10:N10"/>
    <mergeCell ref="Q10:AA10"/>
    <mergeCell ref="D11:N11"/>
    <mergeCell ref="Q11:AA11"/>
    <mergeCell ref="D13:N13"/>
    <mergeCell ref="Q13:AA13"/>
    <mergeCell ref="D14:N14"/>
    <mergeCell ref="Q14:AA14"/>
    <mergeCell ref="D15:N15"/>
    <mergeCell ref="Q15:AA15"/>
  </mergeCells>
  <pageMargins left="0.51181102362204722" right="0.11811023622047245" top="0.15748031496062992" bottom="0.19685039370078741" header="0.15748031496062992" footer="0.15748031496062992"/>
  <pageSetup paperSize="9" scale="43"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A800A8"/>
    <pageSetUpPr fitToPage="1"/>
  </sheetPr>
  <dimension ref="A1:U59"/>
  <sheetViews>
    <sheetView view="pageBreakPreview" topLeftCell="F6" zoomScale="85" zoomScaleNormal="70" zoomScaleSheetLayoutView="85" workbookViewId="0">
      <selection activeCell="P34" sqref="P34"/>
    </sheetView>
  </sheetViews>
  <sheetFormatPr defaultRowHeight="14.25"/>
  <cols>
    <col min="1" max="1" width="2.42578125" style="215" customWidth="1"/>
    <col min="2" max="8" width="9.140625" style="215"/>
    <col min="9" max="9" width="10.42578125" style="215" customWidth="1"/>
    <col min="10" max="10" width="12.42578125" style="215" customWidth="1"/>
    <col min="11" max="14" width="17.28515625" style="215" customWidth="1"/>
    <col min="15" max="19" width="14.7109375" style="215" customWidth="1"/>
    <col min="20" max="20" width="14.42578125" style="215" customWidth="1"/>
    <col min="21" max="21" width="2.42578125" style="215" customWidth="1"/>
    <col min="22" max="22" width="3.42578125" style="215" customWidth="1"/>
    <col min="23" max="16384" width="9.140625" style="215"/>
  </cols>
  <sheetData>
    <row r="1" spans="1:21" ht="15.75" thickBot="1">
      <c r="A1" s="214"/>
      <c r="B1" s="1209" t="s">
        <v>1</v>
      </c>
      <c r="C1" s="1123" t="str">
        <f>Page3!A4</f>
        <v>MOHOKARE LOCAL MUNICIPALITY</v>
      </c>
      <c r="D1" s="214"/>
      <c r="E1" s="214"/>
      <c r="F1" s="214"/>
      <c r="G1" s="214"/>
      <c r="H1" s="214"/>
      <c r="I1" s="214"/>
      <c r="J1" s="214"/>
      <c r="K1" s="214"/>
      <c r="L1" s="214"/>
      <c r="M1" s="214"/>
      <c r="N1" s="1389" t="str">
        <f>Page3!F4</f>
        <v>WSDP 2012</v>
      </c>
      <c r="O1" s="1511"/>
      <c r="P1" s="1511"/>
      <c r="Q1" s="214"/>
      <c r="R1" s="214"/>
      <c r="S1" s="214"/>
      <c r="T1" s="214"/>
      <c r="U1" s="214"/>
    </row>
    <row r="2" spans="1:21" ht="18.75" thickBot="1">
      <c r="A2" s="214"/>
      <c r="B2" s="3823" t="s">
        <v>776</v>
      </c>
      <c r="C2" s="3824"/>
      <c r="D2" s="3824"/>
      <c r="E2" s="3824"/>
      <c r="F2" s="3824"/>
      <c r="G2" s="3824"/>
      <c r="H2" s="3824"/>
      <c r="I2" s="3824"/>
      <c r="J2" s="3824"/>
      <c r="K2" s="3824"/>
      <c r="L2" s="3824"/>
      <c r="M2" s="3824"/>
      <c r="N2" s="3824"/>
      <c r="O2" s="3824"/>
      <c r="P2" s="3824"/>
      <c r="Q2" s="3824"/>
      <c r="R2" s="3824"/>
      <c r="S2" s="3824"/>
      <c r="T2" s="3825"/>
      <c r="U2" s="214"/>
    </row>
    <row r="3" spans="1:21" ht="15">
      <c r="A3" s="214"/>
      <c r="B3" s="1573"/>
      <c r="C3" s="1574"/>
      <c r="D3" s="1574"/>
      <c r="E3" s="1574"/>
      <c r="F3" s="1574"/>
      <c r="G3" s="1574"/>
      <c r="H3" s="1574"/>
      <c r="I3" s="1574"/>
      <c r="J3" s="1574"/>
      <c r="K3" s="1574"/>
      <c r="L3" s="1574"/>
      <c r="M3" s="1574"/>
      <c r="N3" s="1574"/>
      <c r="O3" s="1574"/>
      <c r="P3" s="1574"/>
      <c r="Q3" s="1574"/>
      <c r="R3" s="1574"/>
      <c r="S3" s="1574"/>
      <c r="T3" s="1575"/>
      <c r="U3" s="214"/>
    </row>
    <row r="4" spans="1:21" ht="18" customHeight="1">
      <c r="A4" s="214"/>
      <c r="B4" s="1571"/>
      <c r="C4" s="1567"/>
      <c r="D4" s="1567"/>
      <c r="E4" s="1567"/>
      <c r="F4" s="1567"/>
      <c r="G4" s="1567"/>
      <c r="H4" s="1567"/>
      <c r="I4" s="1567"/>
      <c r="K4" s="3763" t="s">
        <v>29</v>
      </c>
      <c r="L4" s="3763"/>
      <c r="M4" s="3763" t="s">
        <v>755</v>
      </c>
      <c r="N4" s="3763" t="s">
        <v>756</v>
      </c>
      <c r="O4" s="817"/>
      <c r="P4" s="817"/>
      <c r="Q4" s="3765" t="s">
        <v>757</v>
      </c>
      <c r="R4" s="3766"/>
      <c r="S4" s="3767"/>
      <c r="T4" s="1575"/>
      <c r="U4" s="214"/>
    </row>
    <row r="5" spans="1:21" ht="52.5" customHeight="1">
      <c r="A5" s="214"/>
      <c r="B5" s="1576"/>
      <c r="C5" s="1574"/>
      <c r="D5" s="1574"/>
      <c r="E5" s="841"/>
      <c r="F5" s="841"/>
      <c r="G5" s="841"/>
      <c r="H5" s="841"/>
      <c r="I5" s="841"/>
      <c r="K5" s="1073" t="s">
        <v>758</v>
      </c>
      <c r="L5" s="1073" t="s">
        <v>759</v>
      </c>
      <c r="M5" s="3763"/>
      <c r="N5" s="3763"/>
      <c r="O5" s="817"/>
      <c r="P5" s="817"/>
      <c r="Q5" s="3768"/>
      <c r="R5" s="3769"/>
      <c r="S5" s="3770"/>
      <c r="T5" s="750"/>
      <c r="U5" s="1209"/>
    </row>
    <row r="6" spans="1:21" ht="15">
      <c r="A6" s="214"/>
      <c r="B6" s="1576"/>
      <c r="C6" s="1574"/>
      <c r="D6" s="1574"/>
      <c r="E6" s="841"/>
      <c r="F6" s="841"/>
      <c r="G6" s="841"/>
      <c r="H6" s="841"/>
      <c r="I6" s="841"/>
      <c r="K6" s="1641" t="s">
        <v>760</v>
      </c>
      <c r="L6" s="1508" t="s">
        <v>761</v>
      </c>
      <c r="M6" s="1005" t="s">
        <v>762</v>
      </c>
      <c r="N6" s="1509" t="s">
        <v>763</v>
      </c>
      <c r="O6" s="817"/>
      <c r="P6" s="817"/>
      <c r="Q6" s="1515"/>
      <c r="R6" s="839"/>
      <c r="S6" s="840"/>
      <c r="T6" s="750"/>
      <c r="U6" s="1209"/>
    </row>
    <row r="7" spans="1:21" ht="15">
      <c r="A7" s="214"/>
      <c r="B7" s="1058" t="s">
        <v>323</v>
      </c>
      <c r="C7" s="1574"/>
      <c r="D7" s="1574"/>
      <c r="E7" s="841"/>
      <c r="F7" s="841"/>
      <c r="G7" s="841"/>
      <c r="H7" s="841"/>
      <c r="I7" s="841"/>
      <c r="K7" s="1007">
        <f>'Topic 9A'!M11</f>
        <v>0.5</v>
      </c>
      <c r="L7" s="1008">
        <f>'Topic 9A'!N11</f>
        <v>0.5</v>
      </c>
      <c r="M7" s="3826"/>
      <c r="N7" s="3827"/>
      <c r="O7" s="1553"/>
      <c r="P7" s="1553"/>
      <c r="Q7" s="3759"/>
      <c r="R7" s="841"/>
      <c r="S7" s="842"/>
      <c r="T7" s="750"/>
      <c r="U7" s="1209"/>
    </row>
    <row r="8" spans="1:21" ht="15.75">
      <c r="A8" s="214"/>
      <c r="B8" s="1058" t="s">
        <v>408</v>
      </c>
      <c r="C8" s="1574"/>
      <c r="D8" s="1574"/>
      <c r="E8" s="841"/>
      <c r="F8" s="841"/>
      <c r="G8" s="841"/>
      <c r="H8" s="841"/>
      <c r="I8" s="841"/>
      <c r="K8" s="1007">
        <f>'Topic 9A'!P32</f>
        <v>0.48</v>
      </c>
      <c r="L8" s="1008">
        <f>'Topic 9A'!Q32</f>
        <v>0.48</v>
      </c>
      <c r="M8" s="1642">
        <f>'Topic 9A'!Z32</f>
        <v>0.48</v>
      </c>
      <c r="N8" s="1009">
        <f>'Topic 9A'!AC32</f>
        <v>0.32</v>
      </c>
      <c r="O8" s="1553"/>
      <c r="P8" s="1553"/>
      <c r="Q8" s="3759"/>
      <c r="R8" s="843"/>
      <c r="S8" s="842"/>
      <c r="T8" s="1575"/>
      <c r="U8" s="1209"/>
    </row>
    <row r="9" spans="1:21" ht="18">
      <c r="A9" s="214"/>
      <c r="B9" s="1058" t="s">
        <v>324</v>
      </c>
      <c r="C9" s="1247"/>
      <c r="D9" s="1247"/>
      <c r="E9" s="1247"/>
      <c r="F9" s="1247"/>
      <c r="G9" s="1247"/>
      <c r="H9" s="1247"/>
      <c r="I9" s="1247"/>
      <c r="K9" s="1007">
        <f>'Topic 9A'!P56</f>
        <v>0.54</v>
      </c>
      <c r="L9" s="1008">
        <f>'Topic 9A'!Q56</f>
        <v>0.54</v>
      </c>
      <c r="M9" s="1642">
        <f>'Topic 9A'!Z56</f>
        <v>0.54</v>
      </c>
      <c r="N9" s="1009">
        <f>'Topic 9A'!AC56</f>
        <v>0.36</v>
      </c>
      <c r="O9" s="1553"/>
      <c r="P9" s="1553"/>
      <c r="Q9" s="844"/>
      <c r="R9" s="845"/>
      <c r="S9" s="846"/>
      <c r="T9" s="1568"/>
      <c r="U9" s="1209"/>
    </row>
    <row r="10" spans="1:21" ht="18">
      <c r="A10" s="214"/>
      <c r="B10" s="1058" t="s">
        <v>543</v>
      </c>
      <c r="C10" s="1513"/>
      <c r="D10" s="1513"/>
      <c r="E10" s="1513"/>
      <c r="F10" s="1513"/>
      <c r="G10" s="1513"/>
      <c r="H10" s="1513"/>
      <c r="I10" s="1513"/>
      <c r="K10" s="1007">
        <f>'Topic 9B'!I12</f>
        <v>0</v>
      </c>
      <c r="L10" s="1008">
        <f>'Topic 9B'!J12</f>
        <v>0</v>
      </c>
      <c r="M10" s="1642">
        <f>'Topic 9B'!S12</f>
        <v>0.6</v>
      </c>
      <c r="N10" s="1009">
        <f>'Topic 9B'!V12</f>
        <v>0.6</v>
      </c>
      <c r="O10" s="1553"/>
      <c r="P10" s="1553"/>
      <c r="Q10" s="848"/>
      <c r="R10" s="849"/>
      <c r="S10" s="850"/>
      <c r="T10" s="1569"/>
      <c r="U10" s="214"/>
    </row>
    <row r="11" spans="1:21" ht="18">
      <c r="A11" s="214"/>
      <c r="B11" s="1058" t="s">
        <v>544</v>
      </c>
      <c r="C11" s="756"/>
      <c r="D11" s="756"/>
      <c r="E11" s="756"/>
      <c r="F11" s="756"/>
      <c r="G11" s="756"/>
      <c r="H11" s="756"/>
      <c r="I11" s="756"/>
      <c r="K11" s="1007">
        <f>'Topic 9B'!I16</f>
        <v>0</v>
      </c>
      <c r="L11" s="1008">
        <f>'Topic 9B'!J16</f>
        <v>0</v>
      </c>
      <c r="M11" s="1642">
        <f>'Topic 9B'!S16</f>
        <v>0.6</v>
      </c>
      <c r="N11" s="1009">
        <f>'Topic 9B'!V16</f>
        <v>0.6</v>
      </c>
      <c r="O11" s="1553"/>
      <c r="P11" s="1553"/>
      <c r="Q11" s="844"/>
      <c r="R11" s="851"/>
      <c r="S11" s="852"/>
      <c r="T11" s="1570"/>
      <c r="U11" s="214"/>
    </row>
    <row r="12" spans="1:21" ht="18">
      <c r="A12" s="214"/>
      <c r="B12" s="1058" t="s">
        <v>545</v>
      </c>
      <c r="C12" s="756"/>
      <c r="D12" s="756"/>
      <c r="E12" s="756"/>
      <c r="F12" s="756"/>
      <c r="G12" s="756"/>
      <c r="H12" s="756"/>
      <c r="I12" s="756"/>
      <c r="K12" s="1007">
        <f>'Topic 9B'!I19</f>
        <v>0</v>
      </c>
      <c r="L12" s="1008">
        <f>'Topic 9B'!J19</f>
        <v>0</v>
      </c>
      <c r="M12" s="1642">
        <f>'Topic 9B'!S19</f>
        <v>0.6</v>
      </c>
      <c r="N12" s="1009">
        <f>'Topic 9B'!V19</f>
        <v>0.6</v>
      </c>
      <c r="O12" s="1553"/>
      <c r="P12" s="1553"/>
      <c r="Q12" s="844"/>
      <c r="R12" s="853"/>
      <c r="S12" s="854"/>
      <c r="T12" s="1570"/>
      <c r="U12" s="214"/>
    </row>
    <row r="13" spans="1:21" ht="18">
      <c r="A13" s="214"/>
      <c r="B13" s="1058" t="s">
        <v>546</v>
      </c>
      <c r="C13" s="1075"/>
      <c r="D13" s="1075"/>
      <c r="E13" s="1075"/>
      <c r="F13" s="1075"/>
      <c r="G13" s="1075"/>
      <c r="H13" s="1075"/>
      <c r="I13" s="1075"/>
      <c r="K13" s="1007">
        <f>'Topic 9B'!I24</f>
        <v>0</v>
      </c>
      <c r="L13" s="1008">
        <f>'Topic 9B'!J24</f>
        <v>0</v>
      </c>
      <c r="M13" s="1642">
        <f>'Topic 9B'!S24</f>
        <v>0.6</v>
      </c>
      <c r="N13" s="1009">
        <f>'Topic 9B'!V24</f>
        <v>0.6</v>
      </c>
      <c r="O13" s="1553"/>
      <c r="P13" s="1553"/>
      <c r="Q13" s="844"/>
      <c r="R13" s="853"/>
      <c r="S13" s="854"/>
      <c r="T13" s="1570"/>
      <c r="U13" s="214"/>
    </row>
    <row r="14" spans="1:21" ht="18">
      <c r="A14" s="214"/>
      <c r="B14" s="1452"/>
      <c r="C14" s="756"/>
      <c r="D14" s="756"/>
      <c r="E14" s="756"/>
      <c r="F14" s="756"/>
      <c r="G14" s="756"/>
      <c r="H14" s="756"/>
      <c r="I14" s="756"/>
      <c r="J14" s="331"/>
      <c r="K14" s="331"/>
      <c r="L14" s="331"/>
      <c r="M14" s="331"/>
      <c r="N14" s="331"/>
      <c r="O14" s="331"/>
      <c r="P14" s="331"/>
      <c r="Q14" s="844"/>
      <c r="R14" s="851"/>
      <c r="S14" s="858"/>
      <c r="T14" s="1570"/>
      <c r="U14" s="214"/>
    </row>
    <row r="15" spans="1:21" ht="15">
      <c r="A15" s="214"/>
      <c r="B15" s="1577"/>
      <c r="C15" s="1449"/>
      <c r="D15" s="1449"/>
      <c r="E15" s="1449"/>
      <c r="F15" s="1449"/>
      <c r="G15" s="1449"/>
      <c r="H15" s="1449"/>
      <c r="I15" s="1449"/>
      <c r="K15" s="862">
        <f>AVERAGE(K7:K13)</f>
        <v>0.21714285714285714</v>
      </c>
      <c r="L15" s="862">
        <f>AVERAGE(L7:L13)</f>
        <v>0.21714285714285714</v>
      </c>
      <c r="M15" s="862">
        <f>AVERAGE(M8:M13)</f>
        <v>0.57000000000000006</v>
      </c>
      <c r="N15" s="862">
        <f>AVERAGE(N8:N13)</f>
        <v>0.51333333333333331</v>
      </c>
      <c r="O15" s="1560"/>
      <c r="P15" s="1560"/>
      <c r="Q15" s="860"/>
      <c r="R15" s="814"/>
      <c r="S15" s="861"/>
      <c r="T15" s="1570"/>
      <c r="U15" s="214"/>
    </row>
    <row r="16" spans="1:21">
      <c r="A16" s="214"/>
      <c r="B16" s="574"/>
      <c r="C16" s="1247"/>
      <c r="D16" s="1247"/>
      <c r="E16" s="870"/>
      <c r="F16" s="870"/>
      <c r="G16" s="870"/>
      <c r="H16" s="870"/>
      <c r="I16" s="870"/>
      <c r="J16" s="1383"/>
      <c r="K16" s="331"/>
      <c r="L16" s="331"/>
      <c r="M16" s="331"/>
      <c r="N16" s="331"/>
      <c r="O16" s="331"/>
      <c r="P16" s="331"/>
      <c r="Q16" s="860"/>
      <c r="R16" s="814"/>
      <c r="S16" s="861"/>
      <c r="T16" s="1570"/>
      <c r="U16" s="214"/>
    </row>
    <row r="17" spans="1:21">
      <c r="A17" s="214"/>
      <c r="B17" s="574"/>
      <c r="C17" s="1247"/>
      <c r="D17" s="1247"/>
      <c r="E17" s="1247"/>
      <c r="F17" s="1247"/>
      <c r="G17" s="1247"/>
      <c r="H17" s="1247"/>
      <c r="I17" s="1247"/>
      <c r="J17" s="1383"/>
      <c r="K17" s="331"/>
      <c r="L17" s="331"/>
      <c r="M17" s="331"/>
      <c r="N17" s="331"/>
      <c r="O17" s="331"/>
      <c r="P17" s="331"/>
      <c r="Q17" s="860"/>
      <c r="R17" s="814"/>
      <c r="S17" s="861"/>
      <c r="T17" s="1570"/>
      <c r="U17" s="214"/>
    </row>
    <row r="18" spans="1:21">
      <c r="A18" s="214"/>
      <c r="B18" s="574"/>
      <c r="C18" s="1247"/>
      <c r="D18" s="1247"/>
      <c r="E18" s="1247"/>
      <c r="F18" s="1247"/>
      <c r="G18" s="1247"/>
      <c r="H18" s="1247"/>
      <c r="I18" s="1247"/>
      <c r="J18" s="1383"/>
      <c r="K18" s="331"/>
      <c r="L18" s="331"/>
      <c r="M18" s="331"/>
      <c r="N18" s="331"/>
      <c r="O18" s="331"/>
      <c r="P18" s="331"/>
      <c r="Q18" s="860"/>
      <c r="R18" s="814"/>
      <c r="S18" s="861"/>
      <c r="T18" s="1570"/>
      <c r="U18" s="214"/>
    </row>
    <row r="19" spans="1:21" ht="20.25">
      <c r="A19" s="214"/>
      <c r="B19" s="574"/>
      <c r="C19" s="1247"/>
      <c r="D19" s="1247"/>
      <c r="E19" s="1247"/>
      <c r="F19" s="1247"/>
      <c r="G19" s="1247"/>
      <c r="H19" s="1247"/>
      <c r="I19" s="1247"/>
      <c r="J19" s="1383"/>
      <c r="K19" s="331"/>
      <c r="L19" s="331"/>
      <c r="M19" s="331"/>
      <c r="N19" s="331"/>
      <c r="O19" s="331"/>
      <c r="P19" s="331"/>
      <c r="Q19" s="863"/>
      <c r="R19" s="864"/>
      <c r="S19" s="861"/>
      <c r="T19" s="1570"/>
      <c r="U19" s="214"/>
    </row>
    <row r="20" spans="1:21" ht="20.25">
      <c r="A20" s="214"/>
      <c r="B20" s="574"/>
      <c r="C20" s="1247"/>
      <c r="D20" s="1247"/>
      <c r="E20" s="1247"/>
      <c r="F20" s="1247"/>
      <c r="G20" s="1247"/>
      <c r="H20" s="1247"/>
      <c r="I20" s="1247"/>
      <c r="J20" s="1383"/>
      <c r="K20" s="331"/>
      <c r="L20" s="331"/>
      <c r="M20" s="331"/>
      <c r="N20" s="331"/>
      <c r="O20" s="331"/>
      <c r="P20" s="331"/>
      <c r="Q20" s="863"/>
      <c r="R20" s="864"/>
      <c r="S20" s="861"/>
      <c r="T20" s="1570"/>
      <c r="U20" s="214"/>
    </row>
    <row r="21" spans="1:21">
      <c r="A21" s="214"/>
      <c r="B21" s="574"/>
      <c r="C21" s="1247"/>
      <c r="D21" s="1247"/>
      <c r="E21" s="1247"/>
      <c r="F21" s="1247"/>
      <c r="G21" s="1247"/>
      <c r="H21" s="1247"/>
      <c r="I21" s="1247"/>
      <c r="J21" s="1383"/>
      <c r="K21" s="331"/>
      <c r="L21" s="331"/>
      <c r="M21" s="331"/>
      <c r="N21" s="331"/>
      <c r="O21" s="331"/>
      <c r="P21" s="331"/>
      <c r="Q21" s="860"/>
      <c r="R21" s="814"/>
      <c r="S21" s="861"/>
      <c r="T21" s="1570"/>
      <c r="U21" s="214"/>
    </row>
    <row r="22" spans="1:21">
      <c r="A22" s="214"/>
      <c r="B22" s="574"/>
      <c r="C22" s="1247"/>
      <c r="D22" s="1247"/>
      <c r="E22" s="1247"/>
      <c r="F22" s="1247"/>
      <c r="G22" s="1247"/>
      <c r="H22" s="1247"/>
      <c r="I22" s="1247"/>
      <c r="J22" s="1383"/>
      <c r="K22" s="331"/>
      <c r="L22" s="331"/>
      <c r="M22" s="331"/>
      <c r="N22" s="331"/>
      <c r="O22" s="331"/>
      <c r="P22" s="331"/>
      <c r="Q22" s="865"/>
      <c r="R22" s="866"/>
      <c r="S22" s="867"/>
      <c r="T22" s="1570"/>
      <c r="U22" s="214"/>
    </row>
    <row r="23" spans="1:21">
      <c r="A23" s="214"/>
      <c r="B23" s="574"/>
      <c r="C23" s="1247"/>
      <c r="D23" s="1247"/>
      <c r="E23" s="1247"/>
      <c r="F23" s="1247"/>
      <c r="G23" s="1247"/>
      <c r="H23" s="1247"/>
      <c r="I23" s="1247"/>
      <c r="J23" s="1383"/>
      <c r="K23" s="331"/>
      <c r="L23" s="331"/>
      <c r="M23" s="331"/>
      <c r="N23" s="331"/>
      <c r="O23" s="331"/>
      <c r="P23" s="331"/>
      <c r="Q23" s="1572"/>
      <c r="R23" s="1572"/>
      <c r="S23" s="1572"/>
      <c r="T23" s="1570"/>
      <c r="U23" s="214"/>
    </row>
    <row r="24" spans="1:21">
      <c r="A24" s="214"/>
      <c r="B24" s="574"/>
      <c r="C24" s="1247"/>
      <c r="D24" s="1247"/>
      <c r="E24" s="1247"/>
      <c r="F24" s="1247"/>
      <c r="G24" s="1247"/>
      <c r="H24" s="1247"/>
      <c r="I24" s="1247"/>
      <c r="J24" s="1383"/>
      <c r="K24" s="331"/>
      <c r="L24" s="331"/>
      <c r="M24" s="331"/>
      <c r="N24" s="331"/>
      <c r="O24" s="331"/>
      <c r="P24" s="331"/>
      <c r="Q24" s="1572"/>
      <c r="R24" s="1572"/>
      <c r="S24" s="1572"/>
      <c r="T24" s="1570"/>
      <c r="U24" s="214"/>
    </row>
    <row r="25" spans="1:21">
      <c r="A25" s="214"/>
      <c r="B25" s="574"/>
      <c r="C25" s="1247"/>
      <c r="D25" s="1247"/>
      <c r="E25" s="1247"/>
      <c r="F25" s="1247"/>
      <c r="G25" s="1247"/>
      <c r="H25" s="1247"/>
      <c r="I25" s="1247"/>
      <c r="J25" s="1383"/>
      <c r="K25" s="331"/>
      <c r="L25" s="331"/>
      <c r="M25" s="331"/>
      <c r="N25" s="331"/>
      <c r="O25" s="331"/>
      <c r="P25" s="331"/>
      <c r="Q25" s="1572"/>
      <c r="R25" s="1572"/>
      <c r="S25" s="1572"/>
      <c r="T25" s="1570"/>
      <c r="U25" s="214"/>
    </row>
    <row r="26" spans="1:21">
      <c r="A26" s="214"/>
      <c r="B26" s="574"/>
      <c r="C26" s="1247"/>
      <c r="D26" s="1247"/>
      <c r="E26" s="1247"/>
      <c r="F26" s="1247"/>
      <c r="G26" s="1247"/>
      <c r="H26" s="1247"/>
      <c r="I26" s="1247"/>
      <c r="J26" s="1383"/>
      <c r="K26" s="331"/>
      <c r="L26" s="331"/>
      <c r="M26" s="331"/>
      <c r="N26" s="331"/>
      <c r="O26" s="331"/>
      <c r="P26" s="331"/>
      <c r="Q26" s="1572"/>
      <c r="R26" s="1572"/>
      <c r="S26" s="1572"/>
      <c r="T26" s="1570"/>
      <c r="U26" s="214"/>
    </row>
    <row r="27" spans="1:21">
      <c r="A27" s="214"/>
      <c r="B27" s="574"/>
      <c r="C27" s="1247"/>
      <c r="D27" s="1247"/>
      <c r="E27" s="1247"/>
      <c r="F27" s="1247"/>
      <c r="G27" s="1247"/>
      <c r="H27" s="1247"/>
      <c r="I27" s="1247"/>
      <c r="J27" s="1383"/>
      <c r="K27" s="331"/>
      <c r="L27" s="331"/>
      <c r="M27" s="331"/>
      <c r="N27" s="331"/>
      <c r="O27" s="331"/>
      <c r="P27" s="331"/>
      <c r="Q27" s="1572"/>
      <c r="R27" s="1572"/>
      <c r="S27" s="1572"/>
      <c r="T27" s="1570"/>
      <c r="U27" s="214"/>
    </row>
    <row r="28" spans="1:21">
      <c r="A28" s="214"/>
      <c r="B28" s="574"/>
      <c r="C28" s="1247"/>
      <c r="D28" s="1247"/>
      <c r="E28" s="1247"/>
      <c r="F28" s="1247"/>
      <c r="G28" s="1247"/>
      <c r="H28" s="1247"/>
      <c r="I28" s="1247"/>
      <c r="J28" s="1383"/>
      <c r="K28" s="331"/>
      <c r="L28" s="331"/>
      <c r="M28" s="331"/>
      <c r="N28" s="331"/>
      <c r="O28" s="331"/>
      <c r="P28" s="331"/>
      <c r="Q28" s="1572"/>
      <c r="R28" s="1572"/>
      <c r="S28" s="1572"/>
      <c r="T28" s="1570"/>
      <c r="U28" s="214"/>
    </row>
    <row r="29" spans="1:21">
      <c r="A29" s="214"/>
      <c r="B29" s="574"/>
      <c r="C29" s="1247"/>
      <c r="D29" s="1247"/>
      <c r="E29" s="1247"/>
      <c r="F29" s="1247"/>
      <c r="G29" s="1247"/>
      <c r="H29" s="1247"/>
      <c r="I29" s="1247"/>
      <c r="J29" s="1383"/>
      <c r="K29" s="331"/>
      <c r="L29" s="331"/>
      <c r="M29" s="331"/>
      <c r="N29" s="331"/>
      <c r="O29" s="331"/>
      <c r="P29" s="331"/>
      <c r="Q29" s="1572"/>
      <c r="R29" s="1572"/>
      <c r="S29" s="1572"/>
      <c r="T29" s="1570"/>
      <c r="U29" s="214"/>
    </row>
    <row r="30" spans="1:21">
      <c r="A30" s="214"/>
      <c r="B30" s="574"/>
      <c r="C30" s="1247"/>
      <c r="D30" s="1247"/>
      <c r="E30" s="1247"/>
      <c r="F30" s="1247"/>
      <c r="G30" s="1247"/>
      <c r="H30" s="1247"/>
      <c r="I30" s="1247"/>
      <c r="J30" s="1383"/>
      <c r="K30" s="331"/>
      <c r="L30" s="331"/>
      <c r="M30" s="331"/>
      <c r="N30" s="331"/>
      <c r="O30" s="331"/>
      <c r="P30" s="331"/>
      <c r="Q30" s="1572"/>
      <c r="R30" s="1572"/>
      <c r="S30" s="1572"/>
      <c r="T30" s="1570"/>
      <c r="U30" s="214"/>
    </row>
    <row r="31" spans="1:21">
      <c r="A31" s="214"/>
      <c r="B31" s="574"/>
      <c r="C31" s="1247"/>
      <c r="D31" s="1247"/>
      <c r="E31" s="1247"/>
      <c r="F31" s="1247"/>
      <c r="G31" s="1247"/>
      <c r="H31" s="1247"/>
      <c r="I31" s="1247"/>
      <c r="J31" s="1383"/>
      <c r="K31" s="331"/>
      <c r="L31" s="331"/>
      <c r="M31" s="331"/>
      <c r="N31" s="331"/>
      <c r="O31" s="331"/>
      <c r="P31" s="331"/>
      <c r="Q31" s="1572"/>
      <c r="R31" s="1572"/>
      <c r="S31" s="1572"/>
      <c r="T31" s="1570"/>
      <c r="U31" s="214"/>
    </row>
    <row r="32" spans="1:21">
      <c r="A32" s="214"/>
      <c r="B32" s="574"/>
      <c r="C32" s="1247"/>
      <c r="D32" s="1247"/>
      <c r="E32" s="1247"/>
      <c r="F32" s="1247"/>
      <c r="G32" s="1247"/>
      <c r="H32" s="1247"/>
      <c r="I32" s="1247"/>
      <c r="J32" s="1383"/>
      <c r="K32" s="331"/>
      <c r="L32" s="331"/>
      <c r="M32" s="331"/>
      <c r="N32" s="331"/>
      <c r="O32" s="331"/>
      <c r="P32" s="331"/>
      <c r="Q32" s="1572"/>
      <c r="R32" s="1572"/>
      <c r="S32" s="1572"/>
      <c r="T32" s="1570"/>
      <c r="U32" s="214"/>
    </row>
    <row r="33" spans="1:21">
      <c r="A33" s="214"/>
      <c r="B33" s="574"/>
      <c r="C33" s="1247"/>
      <c r="D33" s="1247"/>
      <c r="E33" s="1247"/>
      <c r="F33" s="1247"/>
      <c r="G33" s="1247"/>
      <c r="H33" s="1247"/>
      <c r="I33" s="1247"/>
      <c r="J33" s="1383"/>
      <c r="K33" s="331"/>
      <c r="L33" s="331"/>
      <c r="M33" s="331"/>
      <c r="N33" s="331"/>
      <c r="O33" s="331"/>
      <c r="P33" s="331"/>
      <c r="Q33" s="1572"/>
      <c r="R33" s="1572"/>
      <c r="S33" s="1572"/>
      <c r="T33" s="1570"/>
      <c r="U33" s="214"/>
    </row>
    <row r="34" spans="1:21">
      <c r="A34" s="214"/>
      <c r="B34" s="574"/>
      <c r="C34" s="1247"/>
      <c r="D34" s="1247"/>
      <c r="E34" s="1247"/>
      <c r="F34" s="1247"/>
      <c r="G34" s="1247"/>
      <c r="H34" s="1247"/>
      <c r="I34" s="1247"/>
      <c r="J34" s="1383"/>
      <c r="K34" s="331"/>
      <c r="L34" s="331"/>
      <c r="M34" s="331"/>
      <c r="N34" s="331"/>
      <c r="O34" s="331"/>
      <c r="P34" s="331"/>
      <c r="Q34" s="1572"/>
      <c r="R34" s="1572"/>
      <c r="S34" s="1572"/>
      <c r="T34" s="1570"/>
      <c r="U34" s="214"/>
    </row>
    <row r="35" spans="1:21">
      <c r="A35" s="214"/>
      <c r="B35" s="574"/>
      <c r="C35" s="1247"/>
      <c r="D35" s="1247"/>
      <c r="E35" s="1247"/>
      <c r="F35" s="1247"/>
      <c r="G35" s="1247"/>
      <c r="H35" s="1247"/>
      <c r="I35" s="1247"/>
      <c r="J35" s="1383"/>
      <c r="K35" s="331"/>
      <c r="L35" s="331"/>
      <c r="M35" s="331"/>
      <c r="N35" s="331"/>
      <c r="O35" s="331"/>
      <c r="P35" s="331"/>
      <c r="Q35" s="1572"/>
      <c r="R35" s="1572"/>
      <c r="S35" s="1572"/>
      <c r="T35" s="1570"/>
      <c r="U35" s="214"/>
    </row>
    <row r="36" spans="1:21">
      <c r="A36" s="214"/>
      <c r="B36" s="574"/>
      <c r="C36" s="1247"/>
      <c r="D36" s="1247"/>
      <c r="E36" s="1247"/>
      <c r="F36" s="1247"/>
      <c r="G36" s="1247"/>
      <c r="H36" s="1247"/>
      <c r="I36" s="1247"/>
      <c r="J36" s="1383"/>
      <c r="K36" s="331"/>
      <c r="L36" s="331"/>
      <c r="M36" s="331"/>
      <c r="N36" s="331"/>
      <c r="O36" s="331"/>
      <c r="P36" s="331"/>
      <c r="Q36" s="1572"/>
      <c r="R36" s="1572"/>
      <c r="S36" s="1572"/>
      <c r="T36" s="1570"/>
      <c r="U36" s="214"/>
    </row>
    <row r="37" spans="1:21">
      <c r="A37" s="214"/>
      <c r="B37" s="574"/>
      <c r="C37" s="1247"/>
      <c r="D37" s="1247"/>
      <c r="E37" s="1247"/>
      <c r="F37" s="1247"/>
      <c r="G37" s="1247"/>
      <c r="H37" s="1247"/>
      <c r="I37" s="1247"/>
      <c r="J37" s="1383"/>
      <c r="K37" s="331"/>
      <c r="L37" s="331"/>
      <c r="M37" s="331"/>
      <c r="N37" s="331"/>
      <c r="O37" s="331"/>
      <c r="P37" s="331"/>
      <c r="Q37" s="1572"/>
      <c r="R37" s="1572"/>
      <c r="S37" s="1572"/>
      <c r="T37" s="1570"/>
      <c r="U37" s="214"/>
    </row>
    <row r="38" spans="1:21">
      <c r="A38" s="214"/>
      <c r="B38" s="574"/>
      <c r="C38" s="1247"/>
      <c r="D38" s="1247"/>
      <c r="E38" s="1247"/>
      <c r="F38" s="1247"/>
      <c r="G38" s="1247"/>
      <c r="H38" s="1247"/>
      <c r="I38" s="1247"/>
      <c r="J38" s="1383"/>
      <c r="K38" s="331"/>
      <c r="L38" s="331"/>
      <c r="M38" s="331"/>
      <c r="N38" s="331"/>
      <c r="O38" s="331"/>
      <c r="P38" s="331"/>
      <c r="Q38" s="1572"/>
      <c r="R38" s="1572"/>
      <c r="S38" s="1572"/>
      <c r="T38" s="1570"/>
      <c r="U38" s="214"/>
    </row>
    <row r="39" spans="1:21">
      <c r="A39" s="214"/>
      <c r="B39" s="574"/>
      <c r="C39" s="1247"/>
      <c r="D39" s="1247"/>
      <c r="E39" s="1247"/>
      <c r="F39" s="1247"/>
      <c r="G39" s="1247"/>
      <c r="H39" s="1247"/>
      <c r="I39" s="1247"/>
      <c r="J39" s="1383"/>
      <c r="K39" s="331"/>
      <c r="L39" s="331"/>
      <c r="M39" s="331"/>
      <c r="N39" s="331"/>
      <c r="O39" s="331"/>
      <c r="P39" s="331"/>
      <c r="Q39" s="1572"/>
      <c r="R39" s="1572"/>
      <c r="S39" s="1572"/>
      <c r="T39" s="1570"/>
      <c r="U39" s="214"/>
    </row>
    <row r="40" spans="1:21">
      <c r="A40" s="214"/>
      <c r="B40" s="574"/>
      <c r="C40" s="1247"/>
      <c r="D40" s="1247"/>
      <c r="E40" s="1247"/>
      <c r="F40" s="1247"/>
      <c r="G40" s="1247"/>
      <c r="H40" s="1247"/>
      <c r="I40" s="1247"/>
      <c r="J40" s="1383"/>
      <c r="K40" s="331"/>
      <c r="L40" s="331"/>
      <c r="M40" s="331"/>
      <c r="N40" s="331"/>
      <c r="O40" s="331"/>
      <c r="P40" s="331"/>
      <c r="Q40" s="1572"/>
      <c r="R40" s="1572"/>
      <c r="S40" s="1572"/>
      <c r="T40" s="1570"/>
      <c r="U40" s="214"/>
    </row>
    <row r="41" spans="1:21">
      <c r="A41" s="214"/>
      <c r="B41" s="574"/>
      <c r="C41" s="1247"/>
      <c r="D41" s="1247"/>
      <c r="E41" s="1247"/>
      <c r="F41" s="1247"/>
      <c r="G41" s="1247"/>
      <c r="H41" s="1247"/>
      <c r="I41" s="1247"/>
      <c r="J41" s="1383"/>
      <c r="K41" s="331"/>
      <c r="L41" s="331"/>
      <c r="M41" s="331"/>
      <c r="N41" s="331"/>
      <c r="O41" s="331"/>
      <c r="P41" s="331"/>
      <c r="Q41" s="1572"/>
      <c r="R41" s="1572"/>
      <c r="S41" s="1572"/>
      <c r="T41" s="1570"/>
      <c r="U41" s="214"/>
    </row>
    <row r="42" spans="1:21">
      <c r="A42" s="214"/>
      <c r="B42" s="574"/>
      <c r="C42" s="1247"/>
      <c r="D42" s="1247"/>
      <c r="E42" s="1247"/>
      <c r="F42" s="1247"/>
      <c r="G42" s="1247"/>
      <c r="H42" s="1247"/>
      <c r="I42" s="1247"/>
      <c r="J42" s="1383"/>
      <c r="K42" s="331"/>
      <c r="L42" s="331"/>
      <c r="M42" s="331"/>
      <c r="N42" s="331"/>
      <c r="O42" s="331"/>
      <c r="P42" s="331"/>
      <c r="Q42" s="1572"/>
      <c r="R42" s="1572"/>
      <c r="S42" s="1572"/>
      <c r="T42" s="1570"/>
      <c r="U42" s="214"/>
    </row>
    <row r="43" spans="1:21">
      <c r="A43" s="214"/>
      <c r="B43" s="574"/>
      <c r="C43" s="1247"/>
      <c r="D43" s="1247"/>
      <c r="E43" s="1247"/>
      <c r="F43" s="1247"/>
      <c r="G43" s="1247"/>
      <c r="H43" s="1247"/>
      <c r="I43" s="1247"/>
      <c r="J43" s="1383"/>
      <c r="K43" s="331"/>
      <c r="L43" s="331"/>
      <c r="M43" s="331"/>
      <c r="N43" s="331"/>
      <c r="O43" s="331"/>
      <c r="P43" s="331"/>
      <c r="Q43" s="1572"/>
      <c r="R43" s="1572"/>
      <c r="S43" s="1572"/>
      <c r="T43" s="1570"/>
      <c r="U43" s="214"/>
    </row>
    <row r="44" spans="1:21">
      <c r="A44" s="214"/>
      <c r="B44" s="574"/>
      <c r="C44" s="1247"/>
      <c r="D44" s="1247"/>
      <c r="E44" s="1247"/>
      <c r="F44" s="1247"/>
      <c r="G44" s="1247"/>
      <c r="H44" s="1247"/>
      <c r="I44" s="1247"/>
      <c r="J44" s="1383"/>
      <c r="K44" s="331"/>
      <c r="L44" s="331"/>
      <c r="M44" s="331"/>
      <c r="N44" s="331"/>
      <c r="O44" s="331"/>
      <c r="P44" s="331"/>
      <c r="Q44" s="1572"/>
      <c r="R44" s="1572"/>
      <c r="S44" s="1572"/>
      <c r="T44" s="1570"/>
      <c r="U44" s="214"/>
    </row>
    <row r="45" spans="1:21">
      <c r="A45" s="214"/>
      <c r="B45" s="574"/>
      <c r="C45" s="1247"/>
      <c r="D45" s="1247"/>
      <c r="E45" s="1247"/>
      <c r="F45" s="1247"/>
      <c r="G45" s="1247"/>
      <c r="H45" s="1247"/>
      <c r="I45" s="1247"/>
      <c r="J45" s="1383"/>
      <c r="K45" s="331"/>
      <c r="L45" s="331"/>
      <c r="M45" s="331"/>
      <c r="N45" s="331"/>
      <c r="O45" s="331"/>
      <c r="P45" s="331"/>
      <c r="Q45" s="1572"/>
      <c r="R45" s="1572"/>
      <c r="S45" s="1572"/>
      <c r="T45" s="1570"/>
      <c r="U45" s="214"/>
    </row>
    <row r="46" spans="1:21">
      <c r="A46" s="214"/>
      <c r="B46" s="574"/>
      <c r="C46" s="1247"/>
      <c r="D46" s="1247"/>
      <c r="E46" s="1247"/>
      <c r="F46" s="1247"/>
      <c r="G46" s="1247"/>
      <c r="H46" s="1247"/>
      <c r="I46" s="1247"/>
      <c r="J46" s="1383"/>
      <c r="K46" s="331"/>
      <c r="L46" s="331"/>
      <c r="M46" s="331"/>
      <c r="N46" s="331"/>
      <c r="O46" s="331"/>
      <c r="P46" s="331"/>
      <c r="Q46" s="1572"/>
      <c r="R46" s="1572"/>
      <c r="S46" s="1572"/>
      <c r="T46" s="1570"/>
      <c r="U46" s="214"/>
    </row>
    <row r="47" spans="1:21">
      <c r="A47" s="214"/>
      <c r="B47" s="574"/>
      <c r="C47" s="1247"/>
      <c r="D47" s="1247"/>
      <c r="E47" s="1247"/>
      <c r="F47" s="1247"/>
      <c r="G47" s="1247"/>
      <c r="H47" s="1247"/>
      <c r="I47" s="1247"/>
      <c r="J47" s="1383"/>
      <c r="K47" s="331"/>
      <c r="L47" s="331"/>
      <c r="M47" s="331"/>
      <c r="N47" s="331"/>
      <c r="O47" s="331"/>
      <c r="P47" s="331"/>
      <c r="Q47" s="1572"/>
      <c r="R47" s="1572"/>
      <c r="S47" s="1572"/>
      <c r="T47" s="1570"/>
      <c r="U47" s="214"/>
    </row>
    <row r="48" spans="1:21">
      <c r="A48" s="214"/>
      <c r="B48" s="574"/>
      <c r="C48" s="1247"/>
      <c r="D48" s="1247"/>
      <c r="E48" s="1247"/>
      <c r="F48" s="1247"/>
      <c r="G48" s="1247"/>
      <c r="H48" s="1247"/>
      <c r="I48" s="1247"/>
      <c r="J48" s="1383"/>
      <c r="K48" s="331"/>
      <c r="L48" s="331"/>
      <c r="M48" s="331"/>
      <c r="N48" s="331"/>
      <c r="O48" s="331"/>
      <c r="P48" s="331"/>
      <c r="Q48" s="1572"/>
      <c r="R48" s="1572"/>
      <c r="S48" s="1572"/>
      <c r="T48" s="1570"/>
      <c r="U48" s="214"/>
    </row>
    <row r="49" spans="1:21">
      <c r="A49" s="214"/>
      <c r="B49" s="574"/>
      <c r="C49" s="1247"/>
      <c r="D49" s="1247"/>
      <c r="E49" s="1247"/>
      <c r="F49" s="1247"/>
      <c r="G49" s="1247"/>
      <c r="H49" s="1247"/>
      <c r="I49" s="1247"/>
      <c r="J49" s="1383"/>
      <c r="K49" s="331"/>
      <c r="L49" s="331"/>
      <c r="M49" s="331"/>
      <c r="N49" s="331"/>
      <c r="O49" s="331"/>
      <c r="P49" s="331"/>
      <c r="Q49" s="1572"/>
      <c r="R49" s="1572"/>
      <c r="S49" s="1572"/>
      <c r="T49" s="1570"/>
      <c r="U49" s="214"/>
    </row>
    <row r="50" spans="1:21">
      <c r="A50" s="214"/>
      <c r="B50" s="574"/>
      <c r="C50" s="1247"/>
      <c r="D50" s="1247"/>
      <c r="E50" s="1247"/>
      <c r="F50" s="1247"/>
      <c r="G50" s="1247"/>
      <c r="H50" s="1247"/>
      <c r="I50" s="1247"/>
      <c r="J50" s="331"/>
      <c r="K50" s="331"/>
      <c r="L50" s="331"/>
      <c r="M50" s="331"/>
      <c r="N50" s="331"/>
      <c r="O50" s="331"/>
      <c r="P50" s="331"/>
      <c r="Q50" s="1572"/>
      <c r="R50" s="1572"/>
      <c r="S50" s="1572"/>
      <c r="T50" s="1570"/>
      <c r="U50" s="214"/>
    </row>
    <row r="51" spans="1:21">
      <c r="A51" s="214"/>
      <c r="B51" s="574"/>
      <c r="C51" s="1247"/>
      <c r="D51" s="1247"/>
      <c r="E51" s="1247"/>
      <c r="F51" s="1247"/>
      <c r="G51" s="1247"/>
      <c r="H51" s="1247"/>
      <c r="I51" s="1247"/>
      <c r="J51" s="331"/>
      <c r="K51" s="331"/>
      <c r="L51" s="331"/>
      <c r="M51" s="331"/>
      <c r="N51" s="331"/>
      <c r="O51" s="331"/>
      <c r="P51" s="331"/>
      <c r="Q51" s="1572"/>
      <c r="R51" s="1572"/>
      <c r="S51" s="1572"/>
      <c r="T51" s="1570"/>
      <c r="U51" s="214"/>
    </row>
    <row r="52" spans="1:21">
      <c r="A52" s="214"/>
      <c r="B52" s="574"/>
      <c r="C52" s="1247"/>
      <c r="D52" s="1247"/>
      <c r="E52" s="1247"/>
      <c r="F52" s="1247"/>
      <c r="G52" s="1247"/>
      <c r="H52" s="1247"/>
      <c r="I52" s="1247"/>
      <c r="J52" s="331"/>
      <c r="K52" s="331"/>
      <c r="L52" s="331"/>
      <c r="M52" s="331"/>
      <c r="N52" s="331"/>
      <c r="O52" s="331"/>
      <c r="P52" s="331"/>
      <c r="Q52" s="1572"/>
      <c r="R52" s="1572"/>
      <c r="S52" s="1572"/>
      <c r="T52" s="1570"/>
      <c r="U52" s="214"/>
    </row>
    <row r="53" spans="1:21">
      <c r="A53" s="214"/>
      <c r="B53" s="574"/>
      <c r="C53" s="1247"/>
      <c r="D53" s="1247"/>
      <c r="E53" s="1247"/>
      <c r="F53" s="1247"/>
      <c r="G53" s="1247"/>
      <c r="H53" s="1247"/>
      <c r="I53" s="1247"/>
      <c r="J53" s="331"/>
      <c r="K53" s="331"/>
      <c r="L53" s="331"/>
      <c r="M53" s="331"/>
      <c r="N53" s="331"/>
      <c r="O53" s="331"/>
      <c r="P53" s="331"/>
      <c r="Q53" s="1572"/>
      <c r="R53" s="1572"/>
      <c r="S53" s="1572"/>
      <c r="T53" s="1570"/>
      <c r="U53" s="214"/>
    </row>
    <row r="54" spans="1:21">
      <c r="A54" s="214"/>
      <c r="B54" s="1578"/>
      <c r="C54" s="1247"/>
      <c r="D54" s="1247"/>
      <c r="E54" s="1247"/>
      <c r="F54" s="1247"/>
      <c r="G54" s="1247"/>
      <c r="H54" s="1247"/>
      <c r="I54" s="1247"/>
      <c r="J54" s="331"/>
      <c r="K54" s="331"/>
      <c r="L54" s="331"/>
      <c r="M54" s="331"/>
      <c r="N54" s="331"/>
      <c r="O54" s="331"/>
      <c r="P54" s="331"/>
      <c r="Q54" s="1572"/>
      <c r="R54" s="1572"/>
      <c r="S54" s="1572"/>
      <c r="T54" s="1570"/>
      <c r="U54" s="214"/>
    </row>
    <row r="55" spans="1:21">
      <c r="A55" s="214"/>
      <c r="B55" s="1578"/>
      <c r="C55" s="1247"/>
      <c r="D55" s="1247"/>
      <c r="E55" s="1247"/>
      <c r="F55" s="1247"/>
      <c r="G55" s="1247"/>
      <c r="H55" s="1247"/>
      <c r="I55" s="1247"/>
      <c r="J55" s="331"/>
      <c r="K55" s="331"/>
      <c r="L55" s="331"/>
      <c r="M55" s="331"/>
      <c r="N55" s="331"/>
      <c r="O55" s="331"/>
      <c r="P55" s="331"/>
      <c r="Q55" s="1572"/>
      <c r="R55" s="1572"/>
      <c r="S55" s="1572"/>
      <c r="T55" s="1570"/>
      <c r="U55" s="214"/>
    </row>
    <row r="56" spans="1:21">
      <c r="A56" s="214"/>
      <c r="B56" s="574"/>
      <c r="C56" s="1247"/>
      <c r="D56" s="1247"/>
      <c r="E56" s="1247"/>
      <c r="F56" s="1247"/>
      <c r="G56" s="1247"/>
      <c r="H56" s="1247"/>
      <c r="I56" s="1247"/>
      <c r="J56" s="331"/>
      <c r="K56" s="331"/>
      <c r="L56" s="331"/>
      <c r="M56" s="331"/>
      <c r="N56" s="331"/>
      <c r="O56" s="331"/>
      <c r="P56" s="331"/>
      <c r="Q56" s="331"/>
      <c r="R56" s="331"/>
      <c r="S56" s="331"/>
      <c r="T56" s="332"/>
      <c r="U56" s="214"/>
    </row>
    <row r="57" spans="1:21" ht="16.5" thickBot="1">
      <c r="A57" s="214"/>
      <c r="B57" s="574"/>
      <c r="C57" s="1247"/>
      <c r="D57" s="1247"/>
      <c r="E57" s="1247"/>
      <c r="F57" s="1247"/>
      <c r="G57" s="1247"/>
      <c r="H57" s="1247"/>
      <c r="I57" s="1247"/>
      <c r="J57" s="331"/>
      <c r="K57" s="331"/>
      <c r="L57" s="331"/>
      <c r="M57" s="331"/>
      <c r="N57" s="331"/>
      <c r="O57" s="331"/>
      <c r="P57" s="331"/>
      <c r="Q57" s="331"/>
      <c r="R57" s="877" t="s">
        <v>766</v>
      </c>
      <c r="S57" s="878">
        <f>AVERAGE(K15:N15)</f>
        <v>0.37940476190476191</v>
      </c>
      <c r="T57" s="332"/>
      <c r="U57" s="214"/>
    </row>
    <row r="58" spans="1:21" ht="15" thickBot="1">
      <c r="A58" s="214"/>
      <c r="B58" s="1579"/>
      <c r="C58" s="1401"/>
      <c r="D58" s="1401"/>
      <c r="E58" s="1401"/>
      <c r="F58" s="1401"/>
      <c r="G58" s="1401"/>
      <c r="H58" s="1401"/>
      <c r="I58" s="1401"/>
      <c r="J58" s="1401"/>
      <c r="K58" s="1243"/>
      <c r="L58" s="1243"/>
      <c r="M58" s="1243"/>
      <c r="N58" s="1243"/>
      <c r="O58" s="1243"/>
      <c r="P58" s="1243"/>
      <c r="Q58" s="1580"/>
      <c r="R58" s="1243"/>
      <c r="S58" s="1243"/>
      <c r="T58" s="1421"/>
      <c r="U58" s="214"/>
    </row>
    <row r="59" spans="1:21" ht="28.5" customHeight="1">
      <c r="A59" s="214"/>
      <c r="B59" s="214" t="s">
        <v>1</v>
      </c>
      <c r="C59" s="214"/>
      <c r="D59" s="214"/>
      <c r="E59" s="214"/>
      <c r="F59" s="214"/>
      <c r="G59" s="214"/>
      <c r="H59" s="214"/>
      <c r="I59" s="214"/>
      <c r="J59" s="214"/>
      <c r="K59" s="214"/>
      <c r="L59" s="214"/>
      <c r="M59" s="214"/>
      <c r="N59" s="214"/>
      <c r="O59" s="214"/>
      <c r="P59" s="214"/>
      <c r="Q59" s="214"/>
      <c r="R59" s="214"/>
      <c r="S59" s="1264"/>
      <c r="T59" s="803" t="s">
        <v>872</v>
      </c>
      <c r="U59" s="214"/>
    </row>
  </sheetData>
  <sheetProtection password="E6EF" sheet="1" objects="1" scenarios="1" selectLockedCells="1" selectUnlockedCells="1"/>
  <mergeCells count="7">
    <mergeCell ref="Q7:Q8"/>
    <mergeCell ref="B2:T2"/>
    <mergeCell ref="K4:L4"/>
    <mergeCell ref="M4:M5"/>
    <mergeCell ref="N4:N5"/>
    <mergeCell ref="Q4:S5"/>
    <mergeCell ref="M7:N7"/>
  </mergeCells>
  <pageMargins left="0.51181102362204722" right="0.70866141732283472" top="0.27559055118110237" bottom="0.31496062992125984" header="0.19685039370078741" footer="0.23622047244094491"/>
  <pageSetup paperSize="9" scale="53"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92D050"/>
    <pageSetUpPr fitToPage="1"/>
  </sheetPr>
  <dimension ref="A1:AN37"/>
  <sheetViews>
    <sheetView view="pageBreakPreview" zoomScale="60" zoomScaleNormal="70" workbookViewId="0"/>
  </sheetViews>
  <sheetFormatPr defaultRowHeight="14.25"/>
  <cols>
    <col min="1" max="1" width="2.42578125" style="277" customWidth="1"/>
    <col min="2" max="2" width="6.28515625" style="277" customWidth="1"/>
    <col min="3" max="32" width="9.140625" style="277"/>
    <col min="33" max="33" width="10.42578125" style="277" customWidth="1"/>
    <col min="34" max="36" width="12.42578125" style="277" customWidth="1"/>
    <col min="37" max="38" width="14.7109375" style="277" customWidth="1"/>
    <col min="39" max="39" width="12.5703125" style="277" customWidth="1"/>
    <col min="40" max="40" width="3.140625" style="277" customWidth="1"/>
    <col min="41" max="16384" width="9.140625" style="277"/>
  </cols>
  <sheetData>
    <row r="1" spans="1:40" ht="15.75" thickBot="1">
      <c r="A1" s="197"/>
      <c r="B1" s="278" t="s">
        <v>1</v>
      </c>
      <c r="C1" s="198" t="str">
        <f>Page3!A4</f>
        <v>MOHOKARE LOCAL MUNICIPALITY</v>
      </c>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072" t="str">
        <f>Page3!F4</f>
        <v>WSDP 2012</v>
      </c>
      <c r="AL1" s="1072"/>
      <c r="AM1" s="197"/>
      <c r="AN1" s="197"/>
    </row>
    <row r="2" spans="1:40" ht="18.75" thickBot="1">
      <c r="A2" s="197"/>
      <c r="B2" s="3828" t="s">
        <v>776</v>
      </c>
      <c r="C2" s="3829"/>
      <c r="D2" s="3829"/>
      <c r="E2" s="3829"/>
      <c r="F2" s="3829"/>
      <c r="G2" s="3829"/>
      <c r="H2" s="3829"/>
      <c r="I2" s="3829"/>
      <c r="J2" s="3829"/>
      <c r="K2" s="3829"/>
      <c r="L2" s="3829"/>
      <c r="M2" s="3829"/>
      <c r="N2" s="3829"/>
      <c r="O2" s="3829"/>
      <c r="P2" s="3829"/>
      <c r="Q2" s="3829"/>
      <c r="R2" s="3829"/>
      <c r="S2" s="3829"/>
      <c r="T2" s="3829"/>
      <c r="U2" s="3829"/>
      <c r="V2" s="3829"/>
      <c r="W2" s="3829"/>
      <c r="X2" s="3829"/>
      <c r="Y2" s="3829"/>
      <c r="Z2" s="3829"/>
      <c r="AA2" s="3829"/>
      <c r="AB2" s="3829"/>
      <c r="AC2" s="3829"/>
      <c r="AD2" s="3829"/>
      <c r="AE2" s="3829"/>
      <c r="AF2" s="3829"/>
      <c r="AG2" s="3829"/>
      <c r="AH2" s="3829"/>
      <c r="AI2" s="3829"/>
      <c r="AJ2" s="3829"/>
      <c r="AK2" s="3829"/>
      <c r="AL2" s="3829"/>
      <c r="AM2" s="3830"/>
      <c r="AN2" s="197"/>
    </row>
    <row r="3" spans="1:40" ht="15">
      <c r="A3" s="197"/>
      <c r="B3" s="1564"/>
      <c r="C3" s="1565"/>
      <c r="D3" s="1565"/>
      <c r="E3" s="1565"/>
      <c r="F3" s="1565"/>
      <c r="G3" s="1565"/>
      <c r="H3" s="1565"/>
      <c r="I3" s="1565"/>
      <c r="J3" s="1565"/>
      <c r="K3" s="1565"/>
      <c r="L3" s="1565"/>
      <c r="M3" s="1565"/>
      <c r="N3" s="1565"/>
      <c r="O3" s="1565"/>
      <c r="P3" s="1565"/>
      <c r="Q3" s="1565"/>
      <c r="R3" s="1565"/>
      <c r="S3" s="1565"/>
      <c r="T3" s="1565"/>
      <c r="U3" s="1565"/>
      <c r="V3" s="1565"/>
      <c r="W3" s="1565"/>
      <c r="X3" s="1565"/>
      <c r="Y3" s="1565"/>
      <c r="Z3" s="1565"/>
      <c r="AA3" s="1565"/>
      <c r="AB3" s="1565"/>
      <c r="AC3" s="1565"/>
      <c r="AD3" s="1565"/>
      <c r="AE3" s="1565"/>
      <c r="AF3" s="1565"/>
      <c r="AG3" s="1565"/>
      <c r="AH3" s="1565"/>
      <c r="AI3" s="1565"/>
      <c r="AJ3" s="1565"/>
      <c r="AK3" s="1565"/>
      <c r="AL3" s="1565"/>
      <c r="AM3" s="1566"/>
      <c r="AN3" s="197"/>
    </row>
    <row r="4" spans="1:40" ht="18" customHeight="1">
      <c r="A4" s="197"/>
      <c r="B4" s="998" t="s">
        <v>834</v>
      </c>
      <c r="C4" s="1567"/>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86"/>
      <c r="AI4" s="186"/>
      <c r="AJ4" s="186"/>
      <c r="AK4" s="1700"/>
      <c r="AL4" s="1700"/>
      <c r="AM4" s="1566"/>
      <c r="AN4" s="197"/>
    </row>
    <row r="5" spans="1:40" ht="15">
      <c r="A5" s="197"/>
      <c r="B5" s="276"/>
      <c r="C5" s="1565"/>
      <c r="D5" s="1565"/>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186"/>
      <c r="AI5" s="186"/>
      <c r="AJ5" s="186"/>
      <c r="AK5" s="1700"/>
      <c r="AL5" s="1700"/>
      <c r="AM5" s="436"/>
      <c r="AN5" s="197"/>
    </row>
    <row r="6" spans="1:40" ht="20.25">
      <c r="A6" s="197"/>
      <c r="B6" s="819" t="s">
        <v>828</v>
      </c>
      <c r="C6" s="1565"/>
      <c r="D6" s="1565"/>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186"/>
      <c r="AI6" s="186"/>
      <c r="AJ6" s="186"/>
      <c r="AK6" s="1700"/>
      <c r="AL6" s="1700"/>
      <c r="AM6" s="436"/>
      <c r="AN6" s="197"/>
    </row>
    <row r="7" spans="1:40" ht="20.25">
      <c r="A7" s="197"/>
      <c r="B7" s="819"/>
      <c r="C7" s="1565"/>
      <c r="D7" s="1565"/>
      <c r="E7" s="841"/>
      <c r="F7" s="841"/>
      <c r="G7" s="841"/>
      <c r="H7" s="841"/>
      <c r="I7" s="841"/>
      <c r="J7" s="841"/>
      <c r="K7" s="841"/>
      <c r="L7" s="841"/>
      <c r="M7" s="841"/>
      <c r="N7" s="841"/>
      <c r="O7" s="841"/>
      <c r="P7" s="841"/>
      <c r="Q7" s="841"/>
      <c r="R7" s="841"/>
      <c r="S7" s="841"/>
      <c r="T7" s="841"/>
      <c r="U7" s="841"/>
      <c r="V7" s="841"/>
      <c r="W7" s="841"/>
      <c r="X7" s="841"/>
      <c r="Y7" s="841"/>
      <c r="Z7" s="841"/>
      <c r="AA7" s="841"/>
      <c r="AB7" s="841"/>
      <c r="AC7" s="841"/>
      <c r="AD7" s="841"/>
      <c r="AE7" s="841"/>
      <c r="AF7" s="841"/>
      <c r="AG7" s="841"/>
      <c r="AH7" s="186"/>
      <c r="AI7" s="186"/>
      <c r="AJ7" s="186"/>
      <c r="AK7" s="1700"/>
      <c r="AL7" s="1700"/>
      <c r="AM7" s="436"/>
      <c r="AN7" s="197"/>
    </row>
    <row r="8" spans="1:40" ht="15">
      <c r="A8" s="197"/>
      <c r="B8" s="287" t="s">
        <v>840</v>
      </c>
      <c r="C8" s="1565"/>
      <c r="D8" s="1565"/>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186"/>
      <c r="AI8" s="186"/>
      <c r="AJ8" s="186"/>
      <c r="AK8" s="1553"/>
      <c r="AL8" s="1553"/>
      <c r="AM8" s="436"/>
      <c r="AN8" s="197"/>
    </row>
    <row r="9" spans="1:40" ht="65.25" customHeight="1">
      <c r="A9" s="818"/>
      <c r="B9" s="287"/>
      <c r="C9" s="1759" t="s">
        <v>1109</v>
      </c>
      <c r="D9" s="3771" t="s">
        <v>1476</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2"/>
      <c r="AN9" s="197"/>
    </row>
    <row r="10" spans="1:40" ht="65.25" customHeight="1">
      <c r="A10" s="818"/>
      <c r="B10" s="287"/>
      <c r="C10" s="1759" t="s">
        <v>1110</v>
      </c>
      <c r="D10" s="3771" t="s">
        <v>1474</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2"/>
      <c r="AN10" s="197"/>
    </row>
    <row r="11" spans="1:40" ht="65.25" customHeight="1">
      <c r="A11" s="818"/>
      <c r="B11" s="276"/>
      <c r="C11" s="1759" t="s">
        <v>1111</v>
      </c>
      <c r="D11" s="3771" t="s">
        <v>1475</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2"/>
      <c r="AN11" s="197"/>
    </row>
    <row r="12" spans="1:40" ht="15">
      <c r="A12" s="197"/>
      <c r="B12" s="287" t="s">
        <v>841</v>
      </c>
      <c r="C12" s="1762"/>
      <c r="D12" s="1565"/>
      <c r="E12" s="841"/>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c r="AF12" s="841"/>
      <c r="AG12" s="841"/>
      <c r="AH12" s="186"/>
      <c r="AI12" s="186"/>
      <c r="AJ12" s="186"/>
      <c r="AK12" s="1553"/>
      <c r="AL12" s="1553"/>
      <c r="AM12" s="1566"/>
      <c r="AN12" s="197"/>
    </row>
    <row r="13" spans="1:40" ht="60.95" customHeight="1">
      <c r="A13" s="818"/>
      <c r="B13" s="287"/>
      <c r="C13" s="1759" t="s">
        <v>1109</v>
      </c>
      <c r="D13" s="3771" t="s">
        <v>1477</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2"/>
      <c r="AN13" s="197"/>
    </row>
    <row r="14" spans="1:40" ht="60.95" customHeight="1">
      <c r="A14" s="818"/>
      <c r="B14" s="287"/>
      <c r="C14" s="1759" t="s">
        <v>1110</v>
      </c>
      <c r="D14" s="3771" t="s">
        <v>1478</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2"/>
      <c r="AN14" s="197"/>
    </row>
    <row r="15" spans="1:40" ht="60.95" customHeight="1">
      <c r="A15" s="818"/>
      <c r="B15" s="276"/>
      <c r="C15" s="1759" t="s">
        <v>1111</v>
      </c>
      <c r="D15" s="3771" t="s">
        <v>1479</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2"/>
      <c r="AN15" s="197"/>
    </row>
    <row r="16" spans="1:40" ht="15">
      <c r="A16" s="197"/>
      <c r="B16" s="287" t="s">
        <v>842</v>
      </c>
      <c r="C16" s="229"/>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86"/>
      <c r="AI16" s="186"/>
      <c r="AJ16" s="186"/>
      <c r="AK16" s="1553"/>
      <c r="AL16" s="1553"/>
      <c r="AM16" s="1568"/>
      <c r="AN16" s="197"/>
    </row>
    <row r="17" spans="1:40" ht="60.95" customHeight="1">
      <c r="A17" s="818"/>
      <c r="B17" s="287"/>
      <c r="C17" s="1759" t="s">
        <v>1109</v>
      </c>
      <c r="D17" s="3771" t="s">
        <v>1480</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2"/>
      <c r="AN17" s="197"/>
    </row>
    <row r="18" spans="1:40" ht="60.95" customHeight="1">
      <c r="A18" s="818"/>
      <c r="B18" s="287"/>
      <c r="C18" s="1759" t="s">
        <v>1110</v>
      </c>
      <c r="D18" s="3771" t="s">
        <v>1481</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2"/>
      <c r="AN18" s="197"/>
    </row>
    <row r="19" spans="1:40" ht="60.95" customHeight="1">
      <c r="A19" s="818"/>
      <c r="B19" s="276"/>
      <c r="C19" s="1759" t="s">
        <v>1111</v>
      </c>
      <c r="D19" s="3771" t="s">
        <v>1479</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2"/>
      <c r="AN19" s="197"/>
    </row>
    <row r="20" spans="1:40" ht="15">
      <c r="A20" s="197"/>
      <c r="B20" s="287" t="s">
        <v>843</v>
      </c>
      <c r="C20" s="1763"/>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86"/>
      <c r="AI20" s="186"/>
      <c r="AJ20" s="186"/>
      <c r="AK20" s="1553"/>
      <c r="AL20" s="1553"/>
      <c r="AM20" s="1569"/>
      <c r="AN20" s="197"/>
    </row>
    <row r="21" spans="1:40" ht="60.95" customHeight="1">
      <c r="A21" s="818"/>
      <c r="B21" s="287"/>
      <c r="C21" s="1759" t="s">
        <v>1109</v>
      </c>
      <c r="D21" s="3771" t="s">
        <v>1482</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1"/>
      <c r="AI21" s="3771"/>
      <c r="AJ21" s="3771"/>
      <c r="AK21" s="3771"/>
      <c r="AL21" s="3771"/>
      <c r="AM21" s="3772"/>
      <c r="AN21" s="197"/>
    </row>
    <row r="22" spans="1:40" ht="60.95" customHeight="1">
      <c r="A22" s="818"/>
      <c r="B22" s="287"/>
      <c r="C22" s="1759" t="s">
        <v>1110</v>
      </c>
      <c r="D22" s="3771"/>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2"/>
      <c r="AN22" s="197"/>
    </row>
    <row r="23" spans="1:40" ht="60.95" customHeight="1">
      <c r="A23" s="818"/>
      <c r="B23" s="276"/>
      <c r="C23" s="1759" t="s">
        <v>1111</v>
      </c>
      <c r="D23" s="3771"/>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2"/>
      <c r="AN23" s="197"/>
    </row>
    <row r="24" spans="1:40" ht="15">
      <c r="A24" s="197"/>
      <c r="B24" s="287" t="s">
        <v>844</v>
      </c>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86"/>
      <c r="AI24" s="186"/>
      <c r="AJ24" s="186"/>
      <c r="AK24" s="1553"/>
      <c r="AL24" s="1553"/>
      <c r="AM24" s="1570"/>
      <c r="AN24" s="197"/>
    </row>
    <row r="25" spans="1:40" ht="60.95" customHeight="1">
      <c r="A25" s="818"/>
      <c r="B25" s="1760"/>
      <c r="C25" s="1759" t="s">
        <v>1109</v>
      </c>
      <c r="D25" s="3771" t="s">
        <v>1483</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1"/>
      <c r="AI25" s="3771"/>
      <c r="AJ25" s="3771"/>
      <c r="AK25" s="3771"/>
      <c r="AL25" s="3771"/>
      <c r="AM25" s="3772"/>
      <c r="AN25" s="197"/>
    </row>
    <row r="26" spans="1:40" ht="60.95" customHeight="1">
      <c r="A26" s="818"/>
      <c r="B26" s="1760"/>
      <c r="C26" s="1759" t="s">
        <v>1110</v>
      </c>
      <c r="D26" s="3771"/>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2"/>
      <c r="AN26" s="197"/>
    </row>
    <row r="27" spans="1:40" ht="60.95" customHeight="1">
      <c r="A27" s="818"/>
      <c r="B27" s="1761"/>
      <c r="C27" s="1759" t="s">
        <v>1111</v>
      </c>
      <c r="D27" s="3771"/>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2"/>
      <c r="AN27" s="197"/>
    </row>
    <row r="28" spans="1:40" ht="15">
      <c r="A28" s="197"/>
      <c r="B28" s="287" t="s">
        <v>845</v>
      </c>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86"/>
      <c r="AI28" s="186"/>
      <c r="AJ28" s="186"/>
      <c r="AK28" s="1553"/>
      <c r="AL28" s="1553"/>
      <c r="AM28" s="1570"/>
      <c r="AN28" s="197"/>
    </row>
    <row r="29" spans="1:40" ht="60.95" customHeight="1">
      <c r="A29" s="818"/>
      <c r="B29" s="287"/>
      <c r="C29" s="1759" t="s">
        <v>1109</v>
      </c>
      <c r="D29" s="3771" t="s">
        <v>1484</v>
      </c>
      <c r="E29" s="3771"/>
      <c r="F29" s="3771"/>
      <c r="G29" s="3771"/>
      <c r="H29" s="3771"/>
      <c r="I29" s="3771"/>
      <c r="J29" s="3771"/>
      <c r="K29" s="3771"/>
      <c r="L29" s="3771"/>
      <c r="M29" s="3771"/>
      <c r="N29" s="3771"/>
      <c r="O29" s="3771"/>
      <c r="P29" s="3771"/>
      <c r="Q29" s="3771"/>
      <c r="R29" s="3771"/>
      <c r="S29" s="3771"/>
      <c r="T29" s="3771"/>
      <c r="U29" s="3771"/>
      <c r="V29" s="3771"/>
      <c r="W29" s="3771"/>
      <c r="X29" s="3771"/>
      <c r="Y29" s="3771"/>
      <c r="Z29" s="3771"/>
      <c r="AA29" s="3771"/>
      <c r="AB29" s="3771"/>
      <c r="AC29" s="3771"/>
      <c r="AD29" s="3771"/>
      <c r="AE29" s="3771"/>
      <c r="AF29" s="3771"/>
      <c r="AG29" s="3771"/>
      <c r="AH29" s="3771"/>
      <c r="AI29" s="3771"/>
      <c r="AJ29" s="3771"/>
      <c r="AK29" s="3771"/>
      <c r="AL29" s="3771"/>
      <c r="AM29" s="3772"/>
      <c r="AN29" s="197"/>
    </row>
    <row r="30" spans="1:40" ht="60.95" customHeight="1">
      <c r="A30" s="818"/>
      <c r="B30" s="287"/>
      <c r="C30" s="1759" t="s">
        <v>1110</v>
      </c>
      <c r="D30" s="3771"/>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2"/>
      <c r="AN30" s="197"/>
    </row>
    <row r="31" spans="1:40" ht="60.95" customHeight="1">
      <c r="A31" s="818"/>
      <c r="B31" s="276"/>
      <c r="C31" s="1759" t="s">
        <v>1111</v>
      </c>
      <c r="D31" s="3771"/>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2"/>
      <c r="AN31" s="197"/>
    </row>
    <row r="32" spans="1:40" ht="15">
      <c r="A32" s="197"/>
      <c r="B32" s="287" t="s">
        <v>846</v>
      </c>
      <c r="C32" s="648"/>
      <c r="D32" s="648"/>
      <c r="E32" s="648"/>
      <c r="F32" s="648"/>
      <c r="G32" s="648"/>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186"/>
      <c r="AI32" s="186"/>
      <c r="AJ32" s="186"/>
      <c r="AK32" s="1553"/>
      <c r="AL32" s="1553"/>
      <c r="AM32" s="1570"/>
      <c r="AN32" s="197"/>
    </row>
    <row r="33" spans="1:40" ht="60.95" customHeight="1">
      <c r="A33" s="818"/>
      <c r="B33" s="287"/>
      <c r="C33" s="1759" t="s">
        <v>1109</v>
      </c>
      <c r="D33" s="3771" t="s">
        <v>1485</v>
      </c>
      <c r="E33" s="3771"/>
      <c r="F33" s="3771"/>
      <c r="G33" s="3771"/>
      <c r="H33" s="3771"/>
      <c r="I33" s="3771"/>
      <c r="J33" s="3771"/>
      <c r="K33" s="3771"/>
      <c r="L33" s="3771"/>
      <c r="M33" s="3771"/>
      <c r="N33" s="3771"/>
      <c r="O33" s="3771"/>
      <c r="P33" s="3771"/>
      <c r="Q33" s="3771"/>
      <c r="R33" s="3771"/>
      <c r="S33" s="3771"/>
      <c r="T33" s="3771"/>
      <c r="U33" s="3771"/>
      <c r="V33" s="3771"/>
      <c r="W33" s="3771"/>
      <c r="X33" s="3771"/>
      <c r="Y33" s="3771"/>
      <c r="Z33" s="3771"/>
      <c r="AA33" s="3771"/>
      <c r="AB33" s="3771"/>
      <c r="AC33" s="3771"/>
      <c r="AD33" s="3771"/>
      <c r="AE33" s="3771"/>
      <c r="AF33" s="3771"/>
      <c r="AG33" s="3771"/>
      <c r="AH33" s="3771"/>
      <c r="AI33" s="3771"/>
      <c r="AJ33" s="3771"/>
      <c r="AK33" s="3771"/>
      <c r="AL33" s="3771"/>
      <c r="AM33" s="3772"/>
      <c r="AN33" s="197"/>
    </row>
    <row r="34" spans="1:40" ht="60.95" customHeight="1">
      <c r="A34" s="818"/>
      <c r="B34" s="287"/>
      <c r="C34" s="1759" t="s">
        <v>1110</v>
      </c>
      <c r="D34" s="3771"/>
      <c r="E34" s="3771"/>
      <c r="F34" s="3771"/>
      <c r="G34" s="3771"/>
      <c r="H34" s="3771"/>
      <c r="I34" s="3771"/>
      <c r="J34" s="3771"/>
      <c r="K34" s="3771"/>
      <c r="L34" s="3771"/>
      <c r="M34" s="3771"/>
      <c r="N34" s="3771"/>
      <c r="O34" s="3771"/>
      <c r="P34" s="3771"/>
      <c r="Q34" s="3771"/>
      <c r="R34" s="3771"/>
      <c r="S34" s="3771"/>
      <c r="T34" s="3771"/>
      <c r="U34" s="3771"/>
      <c r="V34" s="3771"/>
      <c r="W34" s="3771"/>
      <c r="X34" s="3771"/>
      <c r="Y34" s="3771"/>
      <c r="Z34" s="3771"/>
      <c r="AA34" s="3771"/>
      <c r="AB34" s="3771"/>
      <c r="AC34" s="3771"/>
      <c r="AD34" s="3771"/>
      <c r="AE34" s="3771"/>
      <c r="AF34" s="3771"/>
      <c r="AG34" s="3771"/>
      <c r="AH34" s="3771"/>
      <c r="AI34" s="3771"/>
      <c r="AJ34" s="3771"/>
      <c r="AK34" s="3771"/>
      <c r="AL34" s="3771"/>
      <c r="AM34" s="3772"/>
      <c r="AN34" s="197"/>
    </row>
    <row r="35" spans="1:40" ht="60.95" customHeight="1">
      <c r="A35" s="818"/>
      <c r="B35" s="276"/>
      <c r="C35" s="1759" t="s">
        <v>1111</v>
      </c>
      <c r="D35" s="3771"/>
      <c r="E35" s="3771"/>
      <c r="F35" s="3771"/>
      <c r="G35" s="3771"/>
      <c r="H35" s="3771"/>
      <c r="I35" s="3771"/>
      <c r="J35" s="3771"/>
      <c r="K35" s="3771"/>
      <c r="L35" s="3771"/>
      <c r="M35" s="3771"/>
      <c r="N35" s="3771"/>
      <c r="O35" s="3771"/>
      <c r="P35" s="3771"/>
      <c r="Q35" s="3771"/>
      <c r="R35" s="3771"/>
      <c r="S35" s="3771"/>
      <c r="T35" s="3771"/>
      <c r="U35" s="3771"/>
      <c r="V35" s="3771"/>
      <c r="W35" s="3771"/>
      <c r="X35" s="3771"/>
      <c r="Y35" s="3771"/>
      <c r="Z35" s="3771"/>
      <c r="AA35" s="3771"/>
      <c r="AB35" s="3771"/>
      <c r="AC35" s="3771"/>
      <c r="AD35" s="3771"/>
      <c r="AE35" s="3771"/>
      <c r="AF35" s="3771"/>
      <c r="AG35" s="3771"/>
      <c r="AH35" s="3771"/>
      <c r="AI35" s="3771"/>
      <c r="AJ35" s="3771"/>
      <c r="AK35" s="3771"/>
      <c r="AL35" s="3771"/>
      <c r="AM35" s="3772"/>
      <c r="AN35" s="197"/>
    </row>
    <row r="36" spans="1:40" ht="15" thickBot="1">
      <c r="A36" s="197"/>
      <c r="B36" s="580"/>
      <c r="C36" s="581"/>
      <c r="D36" s="581"/>
      <c r="E36" s="581"/>
      <c r="F36" s="581"/>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1"/>
      <c r="AI36" s="581"/>
      <c r="AJ36" s="581"/>
      <c r="AK36" s="335"/>
      <c r="AL36" s="335"/>
      <c r="AM36" s="725"/>
      <c r="AN36" s="197"/>
    </row>
    <row r="37" spans="1:40" s="188" customFormat="1" ht="34.5" customHeight="1">
      <c r="A37" s="232"/>
      <c r="B37" s="232" t="s">
        <v>1</v>
      </c>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803" t="s">
        <v>1174</v>
      </c>
      <c r="AN37" s="232"/>
    </row>
  </sheetData>
  <sheetProtection selectLockedCells="1" selectUnlockedCells="1"/>
  <mergeCells count="22">
    <mergeCell ref="D14:AM14"/>
    <mergeCell ref="D15:AM15"/>
    <mergeCell ref="D17:AM17"/>
    <mergeCell ref="D18:AM18"/>
    <mergeCell ref="B2:AM2"/>
    <mergeCell ref="D9:AM9"/>
    <mergeCell ref="D10:AM10"/>
    <mergeCell ref="D11:AM11"/>
    <mergeCell ref="D13:AM13"/>
    <mergeCell ref="D19:AM19"/>
    <mergeCell ref="D21:AM21"/>
    <mergeCell ref="D22:AM22"/>
    <mergeCell ref="D23:AM23"/>
    <mergeCell ref="D25:AM25"/>
    <mergeCell ref="D33:AM33"/>
    <mergeCell ref="D34:AM34"/>
    <mergeCell ref="D35:AM35"/>
    <mergeCell ref="D26:AM26"/>
    <mergeCell ref="D27:AM27"/>
    <mergeCell ref="D29:AM29"/>
    <mergeCell ref="D30:AM30"/>
    <mergeCell ref="D31:AM31"/>
  </mergeCells>
  <pageMargins left="0.51181102362204722" right="0.70866141732283472" top="0.27559055118110237" bottom="0.31496062992125984" header="0.19685039370078741" footer="0.23622047244094491"/>
  <pageSetup paperSize="9" scale="3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AD03B1"/>
    <pageSetUpPr fitToPage="1"/>
  </sheetPr>
  <dimension ref="A1:T49"/>
  <sheetViews>
    <sheetView view="pageBreakPreview" zoomScale="80" zoomScaleSheetLayoutView="80" workbookViewId="0">
      <selection activeCell="A10" sqref="A10"/>
    </sheetView>
  </sheetViews>
  <sheetFormatPr defaultColWidth="8.85546875" defaultRowHeight="14.25"/>
  <cols>
    <col min="1" max="1" width="1.28515625" style="277" customWidth="1"/>
    <col min="2" max="2" width="8.85546875" style="277"/>
    <col min="3" max="3" width="37.42578125" style="277" customWidth="1"/>
    <col min="4" max="6" width="7" style="277" customWidth="1"/>
    <col min="7" max="10" width="17.28515625" style="277" customWidth="1"/>
    <col min="11" max="15" width="14.7109375" style="277" customWidth="1"/>
    <col min="16" max="16" width="3.7109375" style="277" customWidth="1"/>
    <col min="17" max="17" width="6.85546875" style="277" customWidth="1"/>
    <col min="18" max="18" width="1.28515625" style="277" customWidth="1"/>
    <col min="19" max="16384" width="8.85546875" style="277"/>
  </cols>
  <sheetData>
    <row r="1" spans="1:18" ht="15.75" thickBot="1">
      <c r="A1" s="1041"/>
      <c r="B1" s="198"/>
      <c r="C1" s="198" t="str">
        <f>Page3!A4</f>
        <v>MOHOKARE LOCAL MUNICIPALITY</v>
      </c>
      <c r="D1" s="198"/>
      <c r="E1" s="198"/>
      <c r="F1" s="198"/>
      <c r="G1" s="1041"/>
      <c r="H1" s="1041"/>
      <c r="I1" s="1041"/>
      <c r="J1" s="1041"/>
      <c r="K1" s="1041"/>
      <c r="L1" s="1041"/>
      <c r="M1" s="1041"/>
      <c r="N1" s="1072" t="str">
        <f>Page3!F4</f>
        <v>WSDP 2012</v>
      </c>
      <c r="O1" s="197"/>
      <c r="P1" s="197"/>
      <c r="Q1" s="1041"/>
      <c r="R1" s="1041"/>
    </row>
    <row r="2" spans="1:18" ht="16.5" customHeight="1" thickBot="1">
      <c r="A2" s="1041"/>
      <c r="B2" s="3831" t="s">
        <v>778</v>
      </c>
      <c r="C2" s="3832"/>
      <c r="D2" s="3832"/>
      <c r="E2" s="3832"/>
      <c r="F2" s="3832"/>
      <c r="G2" s="3832"/>
      <c r="H2" s="3832"/>
      <c r="I2" s="3832"/>
      <c r="J2" s="3832"/>
      <c r="K2" s="3832"/>
      <c r="L2" s="3832"/>
      <c r="M2" s="3832"/>
      <c r="N2" s="3832"/>
      <c r="O2" s="3832"/>
      <c r="P2" s="3832"/>
      <c r="Q2" s="3833"/>
      <c r="R2" s="1041"/>
    </row>
    <row r="3" spans="1:18" ht="12.75" customHeight="1">
      <c r="A3" s="1041"/>
      <c r="B3" s="3834"/>
      <c r="C3" s="3835"/>
      <c r="D3" s="3835"/>
      <c r="E3" s="3835"/>
      <c r="F3" s="3835"/>
      <c r="G3" s="3835"/>
      <c r="H3" s="3835"/>
      <c r="I3" s="3835"/>
      <c r="J3" s="3835"/>
      <c r="K3" s="3835"/>
      <c r="L3" s="3835"/>
      <c r="M3" s="3835"/>
      <c r="N3" s="3835"/>
      <c r="O3" s="3835"/>
      <c r="P3" s="3835"/>
      <c r="Q3" s="3836"/>
      <c r="R3" s="1041"/>
    </row>
    <row r="4" spans="1:18" ht="22.5" customHeight="1">
      <c r="A4" s="1041"/>
      <c r="B4" s="1561"/>
      <c r="C4" s="1552"/>
      <c r="D4" s="834"/>
      <c r="E4" s="834"/>
      <c r="F4" s="834"/>
      <c r="G4" s="3763" t="s">
        <v>29</v>
      </c>
      <c r="H4" s="3763"/>
      <c r="I4" s="3763" t="s">
        <v>755</v>
      </c>
      <c r="J4" s="3763" t="s">
        <v>756</v>
      </c>
      <c r="K4" s="817"/>
      <c r="L4" s="817"/>
      <c r="M4" s="3765" t="s">
        <v>757</v>
      </c>
      <c r="N4" s="3766"/>
      <c r="O4" s="3767"/>
      <c r="P4" s="834"/>
      <c r="Q4" s="597"/>
      <c r="R4" s="1041"/>
    </row>
    <row r="5" spans="1:18" ht="25.5" customHeight="1">
      <c r="A5" s="1041"/>
      <c r="B5" s="1561"/>
      <c r="C5" s="1552"/>
      <c r="D5" s="331"/>
      <c r="E5" s="331"/>
      <c r="F5" s="331"/>
      <c r="G5" s="1073" t="s">
        <v>758</v>
      </c>
      <c r="H5" s="1073" t="s">
        <v>759</v>
      </c>
      <c r="I5" s="3763"/>
      <c r="J5" s="3763"/>
      <c r="K5" s="817"/>
      <c r="L5" s="817"/>
      <c r="M5" s="3768"/>
      <c r="N5" s="3769"/>
      <c r="O5" s="3770"/>
      <c r="P5" s="834"/>
      <c r="Q5" s="598"/>
      <c r="R5" s="1041"/>
    </row>
    <row r="6" spans="1:18" ht="15">
      <c r="A6" s="1041"/>
      <c r="B6" s="276"/>
      <c r="C6" s="1552"/>
      <c r="D6" s="331"/>
      <c r="E6" s="331"/>
      <c r="F6" s="331"/>
      <c r="G6" s="1641" t="s">
        <v>760</v>
      </c>
      <c r="H6" s="1508" t="s">
        <v>761</v>
      </c>
      <c r="I6" s="1005" t="s">
        <v>762</v>
      </c>
      <c r="J6" s="1509" t="s">
        <v>763</v>
      </c>
      <c r="K6" s="817"/>
      <c r="L6" s="817"/>
      <c r="M6" s="838"/>
      <c r="N6" s="839"/>
      <c r="O6" s="840"/>
      <c r="P6" s="837"/>
      <c r="Q6" s="598"/>
      <c r="R6" s="1041"/>
    </row>
    <row r="7" spans="1:18" ht="15">
      <c r="A7" s="1041"/>
      <c r="B7" s="920" t="s">
        <v>1084</v>
      </c>
      <c r="C7" s="1552"/>
      <c r="D7" s="331"/>
      <c r="E7" s="331"/>
      <c r="F7" s="331"/>
      <c r="G7" s="1007">
        <f>'Topic 10B'!M17</f>
        <v>0</v>
      </c>
      <c r="H7" s="1008">
        <f>'Topic 10B'!N17</f>
        <v>0</v>
      </c>
      <c r="I7" s="1642">
        <f>'Topic 10B'!W17</f>
        <v>0.6</v>
      </c>
      <c r="J7" s="1009">
        <f>'Topic 10B'!Z17</f>
        <v>0.4</v>
      </c>
      <c r="K7" s="1553"/>
      <c r="L7" s="817"/>
      <c r="M7" s="3759"/>
      <c r="N7" s="841"/>
      <c r="O7" s="842"/>
      <c r="P7" s="837"/>
      <c r="Q7" s="598"/>
      <c r="R7" s="1041"/>
    </row>
    <row r="8" spans="1:18" ht="15.75">
      <c r="A8" s="1041"/>
      <c r="B8" s="1058" t="s">
        <v>1085</v>
      </c>
      <c r="C8" s="1552"/>
      <c r="D8" s="331"/>
      <c r="E8" s="331"/>
      <c r="F8" s="1383"/>
      <c r="G8" s="1007">
        <f>'Topic 10B'!M36</f>
        <v>0.4</v>
      </c>
      <c r="H8" s="1008">
        <f>'Topic 10B'!N36</f>
        <v>0.4</v>
      </c>
      <c r="I8" s="1642">
        <f>'Topic 10B'!W36</f>
        <v>0.4</v>
      </c>
      <c r="J8" s="1009">
        <f>'Topic 10B'!Z36</f>
        <v>0.4</v>
      </c>
      <c r="K8" s="1553"/>
      <c r="L8" s="1553"/>
      <c r="M8" s="3759"/>
      <c r="N8" s="843"/>
      <c r="O8" s="842"/>
      <c r="P8" s="837"/>
      <c r="Q8" s="598"/>
      <c r="R8" s="1041"/>
    </row>
    <row r="9" spans="1:18" ht="18">
      <c r="A9" s="1041"/>
      <c r="B9" s="1058" t="s">
        <v>447</v>
      </c>
      <c r="C9" s="1552"/>
      <c r="D9" s="331"/>
      <c r="E9" s="331"/>
      <c r="F9" s="1383"/>
      <c r="G9" s="1007">
        <f>'Topic 10C'!N75</f>
        <v>0.6</v>
      </c>
      <c r="H9" s="1008">
        <f>'Topic 10C'!O75</f>
        <v>0.6</v>
      </c>
      <c r="I9" s="1642">
        <f>'Topic 10C'!X75</f>
        <v>0.6</v>
      </c>
      <c r="J9" s="1009">
        <f>'Topic 10C'!AA75</f>
        <v>0.4</v>
      </c>
      <c r="K9" s="1553"/>
      <c r="L9" s="1553"/>
      <c r="M9" s="844"/>
      <c r="N9" s="845"/>
      <c r="O9" s="846"/>
      <c r="P9" s="837"/>
      <c r="Q9" s="598"/>
      <c r="R9" s="1041"/>
    </row>
    <row r="10" spans="1:18" ht="18">
      <c r="A10" s="1041"/>
      <c r="B10" s="920" t="s">
        <v>448</v>
      </c>
      <c r="C10" s="1552"/>
      <c r="D10" s="194"/>
      <c r="E10" s="331"/>
      <c r="F10" s="331"/>
      <c r="G10" s="1007">
        <f>'Topic 10C'!N85</f>
        <v>0</v>
      </c>
      <c r="H10" s="1008">
        <f>'Topic 10C'!O85</f>
        <v>0</v>
      </c>
      <c r="I10" s="1642">
        <f>'Topic 10C'!X85</f>
        <v>0.6</v>
      </c>
      <c r="J10" s="1009">
        <f>'Topic 10C'!AA85</f>
        <v>0.4</v>
      </c>
      <c r="K10" s="1553"/>
      <c r="L10" s="1553"/>
      <c r="M10" s="848"/>
      <c r="N10" s="849"/>
      <c r="O10" s="850"/>
      <c r="P10" s="837"/>
      <c r="Q10" s="598"/>
      <c r="R10" s="1041"/>
    </row>
    <row r="11" spans="1:18" ht="18">
      <c r="A11" s="1041"/>
      <c r="B11" s="1058" t="s">
        <v>449</v>
      </c>
      <c r="C11" s="194"/>
      <c r="D11" s="194"/>
      <c r="E11" s="331"/>
      <c r="F11" s="331"/>
      <c r="G11" s="1007">
        <f>'Topic 10E'!I29</f>
        <v>0.56521739130434778</v>
      </c>
      <c r="H11" s="1008">
        <f>'Topic 10E'!J29</f>
        <v>0.57391304347826089</v>
      </c>
      <c r="I11" s="1642">
        <f>'Topic 10E'!S29</f>
        <v>0.6</v>
      </c>
      <c r="J11" s="1009">
        <f>'Topic 10E'!V29</f>
        <v>0.4</v>
      </c>
      <c r="K11" s="1553"/>
      <c r="L11" s="1553"/>
      <c r="M11" s="844"/>
      <c r="N11" s="851"/>
      <c r="O11" s="852"/>
      <c r="P11" s="837"/>
      <c r="Q11" s="598"/>
      <c r="R11" s="1041"/>
    </row>
    <row r="12" spans="1:18" ht="18">
      <c r="A12" s="1041"/>
      <c r="B12" s="995"/>
      <c r="C12" s="996"/>
      <c r="D12" s="996"/>
      <c r="E12" s="996"/>
      <c r="F12" s="996"/>
      <c r="G12" s="331"/>
      <c r="H12" s="331"/>
      <c r="I12" s="331"/>
      <c r="J12" s="331"/>
      <c r="K12" s="331"/>
      <c r="L12" s="331"/>
      <c r="M12" s="844"/>
      <c r="N12" s="853"/>
      <c r="O12" s="854"/>
      <c r="P12" s="996"/>
      <c r="Q12" s="1554"/>
      <c r="R12" s="1041"/>
    </row>
    <row r="13" spans="1:18" ht="18">
      <c r="A13" s="1041"/>
      <c r="B13" s="574"/>
      <c r="C13" s="914"/>
      <c r="D13" s="331"/>
      <c r="E13" s="331"/>
      <c r="F13" s="331"/>
      <c r="G13" s="1019">
        <f>AVERAGE(G7:G11)</f>
        <v>0.31304347826086953</v>
      </c>
      <c r="H13" s="1019">
        <f>AVERAGE(H7:H11)</f>
        <v>0.31478260869565217</v>
      </c>
      <c r="I13" s="1019">
        <f t="shared" ref="I13:J13" si="0">AVERAGE(I7:I11)</f>
        <v>0.56000000000000005</v>
      </c>
      <c r="J13" s="1019">
        <f t="shared" si="0"/>
        <v>0.4</v>
      </c>
      <c r="K13" s="1555"/>
      <c r="L13" s="1555"/>
      <c r="M13" s="844"/>
      <c r="N13" s="853"/>
      <c r="O13" s="854"/>
      <c r="P13" s="331"/>
      <c r="Q13" s="332"/>
      <c r="R13" s="1041"/>
    </row>
    <row r="14" spans="1:18" ht="18">
      <c r="A14" s="1041"/>
      <c r="B14" s="574"/>
      <c r="C14" s="914"/>
      <c r="D14" s="331"/>
      <c r="E14" s="331"/>
      <c r="F14" s="331"/>
      <c r="G14" s="331"/>
      <c r="H14" s="331"/>
      <c r="I14" s="331"/>
      <c r="J14" s="331"/>
      <c r="K14" s="331"/>
      <c r="L14" s="331"/>
      <c r="M14" s="844"/>
      <c r="N14" s="851"/>
      <c r="O14" s="858"/>
      <c r="P14" s="331"/>
      <c r="Q14" s="332"/>
      <c r="R14" s="1041"/>
    </row>
    <row r="15" spans="1:18">
      <c r="A15" s="1041"/>
      <c r="B15" s="574"/>
      <c r="C15" s="914"/>
      <c r="D15" s="331"/>
      <c r="E15" s="331"/>
      <c r="F15" s="331"/>
      <c r="G15" s="331"/>
      <c r="H15" s="331"/>
      <c r="I15" s="331"/>
      <c r="J15" s="331"/>
      <c r="K15" s="331"/>
      <c r="L15" s="331"/>
      <c r="M15" s="860"/>
      <c r="N15" s="814"/>
      <c r="O15" s="861"/>
      <c r="P15" s="331"/>
      <c r="Q15" s="332"/>
      <c r="R15" s="1041"/>
    </row>
    <row r="16" spans="1:18">
      <c r="A16" s="1041"/>
      <c r="B16" s="574"/>
      <c r="C16" s="914"/>
      <c r="D16" s="331"/>
      <c r="E16" s="331"/>
      <c r="F16" s="331"/>
      <c r="G16" s="331"/>
      <c r="H16" s="331"/>
      <c r="I16" s="331"/>
      <c r="J16" s="331"/>
      <c r="K16" s="331"/>
      <c r="L16" s="331"/>
      <c r="M16" s="860"/>
      <c r="N16" s="814"/>
      <c r="O16" s="861"/>
      <c r="P16" s="331"/>
      <c r="Q16" s="332"/>
      <c r="R16" s="1041"/>
    </row>
    <row r="17" spans="1:20">
      <c r="A17" s="1041"/>
      <c r="B17" s="574"/>
      <c r="C17" s="914"/>
      <c r="D17" s="331"/>
      <c r="E17" s="331"/>
      <c r="F17" s="331"/>
      <c r="G17" s="331"/>
      <c r="H17" s="331"/>
      <c r="I17" s="331"/>
      <c r="J17" s="331"/>
      <c r="K17" s="331"/>
      <c r="L17" s="331"/>
      <c r="M17" s="860"/>
      <c r="N17" s="814"/>
      <c r="O17" s="861"/>
      <c r="P17" s="331"/>
      <c r="Q17" s="332"/>
      <c r="R17" s="1041"/>
    </row>
    <row r="18" spans="1:20">
      <c r="A18" s="1041"/>
      <c r="B18" s="574"/>
      <c r="C18" s="914"/>
      <c r="D18" s="331"/>
      <c r="E18" s="331"/>
      <c r="F18" s="331"/>
      <c r="G18" s="331"/>
      <c r="H18" s="331"/>
      <c r="I18" s="331"/>
      <c r="J18" s="331"/>
      <c r="K18" s="331"/>
      <c r="L18" s="331"/>
      <c r="M18" s="860"/>
      <c r="N18" s="814"/>
      <c r="O18" s="861"/>
      <c r="P18" s="331"/>
      <c r="Q18" s="332"/>
      <c r="R18" s="1041"/>
    </row>
    <row r="19" spans="1:20" ht="24" customHeight="1">
      <c r="A19" s="1041"/>
      <c r="B19" s="1512"/>
      <c r="C19" s="1513"/>
      <c r="D19" s="1513"/>
      <c r="E19" s="1513"/>
      <c r="F19" s="1513"/>
      <c r="G19" s="1513"/>
      <c r="H19" s="1513"/>
      <c r="I19" s="1513"/>
      <c r="J19" s="1513"/>
      <c r="K19" s="1513"/>
      <c r="L19" s="1513"/>
      <c r="M19" s="863"/>
      <c r="N19" s="864"/>
      <c r="O19" s="861"/>
      <c r="P19" s="1513"/>
      <c r="Q19" s="1514"/>
      <c r="R19" s="1041"/>
    </row>
    <row r="20" spans="1:20" ht="20.25">
      <c r="A20" s="1041"/>
      <c r="B20" s="1561"/>
      <c r="C20" s="1552"/>
      <c r="D20" s="834"/>
      <c r="E20" s="834"/>
      <c r="F20" s="834"/>
      <c r="G20" s="834"/>
      <c r="H20" s="834"/>
      <c r="I20" s="834"/>
      <c r="J20" s="834"/>
      <c r="K20" s="834"/>
      <c r="L20" s="834"/>
      <c r="M20" s="863"/>
      <c r="N20" s="864"/>
      <c r="O20" s="861"/>
      <c r="P20" s="834"/>
      <c r="Q20" s="597"/>
      <c r="R20" s="1041"/>
      <c r="T20" s="277" t="s">
        <v>1</v>
      </c>
    </row>
    <row r="21" spans="1:20" ht="15" customHeight="1">
      <c r="A21" s="1041"/>
      <c r="B21" s="1561"/>
      <c r="C21" s="1552"/>
      <c r="D21" s="331"/>
      <c r="E21" s="331"/>
      <c r="F21" s="331"/>
      <c r="G21" s="331"/>
      <c r="H21" s="331"/>
      <c r="I21" s="331"/>
      <c r="J21" s="331"/>
      <c r="K21" s="331"/>
      <c r="L21" s="331"/>
      <c r="M21" s="860"/>
      <c r="N21" s="814"/>
      <c r="O21" s="861"/>
      <c r="P21" s="834"/>
      <c r="Q21" s="598"/>
      <c r="R21" s="1041"/>
    </row>
    <row r="22" spans="1:20" ht="15" customHeight="1">
      <c r="A22" s="1041"/>
      <c r="B22" s="1561"/>
      <c r="C22" s="1552"/>
      <c r="D22" s="331"/>
      <c r="E22" s="331"/>
      <c r="F22" s="331"/>
      <c r="G22" s="331"/>
      <c r="H22" s="331"/>
      <c r="I22" s="331"/>
      <c r="J22" s="331"/>
      <c r="K22" s="331"/>
      <c r="L22" s="331"/>
      <c r="M22" s="865"/>
      <c r="N22" s="866"/>
      <c r="O22" s="867"/>
      <c r="P22" s="837"/>
      <c r="Q22" s="598"/>
      <c r="R22" s="1041"/>
    </row>
    <row r="23" spans="1:20" ht="15" customHeight="1">
      <c r="A23" s="1041"/>
      <c r="B23" s="1561"/>
      <c r="C23" s="1552"/>
      <c r="D23" s="331"/>
      <c r="E23" s="331"/>
      <c r="F23" s="331"/>
      <c r="G23" s="331"/>
      <c r="H23" s="331"/>
      <c r="I23" s="331"/>
      <c r="J23" s="331"/>
      <c r="K23" s="331"/>
      <c r="L23" s="331"/>
      <c r="M23" s="331"/>
      <c r="N23" s="331"/>
      <c r="O23" s="836"/>
      <c r="P23" s="837"/>
      <c r="Q23" s="598"/>
      <c r="R23" s="1041"/>
    </row>
    <row r="24" spans="1:20" ht="15" customHeight="1">
      <c r="A24" s="1041"/>
      <c r="B24" s="1561"/>
      <c r="C24" s="1552"/>
      <c r="D24" s="331"/>
      <c r="E24" s="331"/>
      <c r="F24" s="331"/>
      <c r="G24" s="331"/>
      <c r="H24" s="331"/>
      <c r="I24" s="331"/>
      <c r="J24" s="331"/>
      <c r="K24" s="331"/>
      <c r="L24" s="331"/>
      <c r="M24" s="331"/>
      <c r="N24" s="331"/>
      <c r="O24" s="836"/>
      <c r="P24" s="837"/>
      <c r="Q24" s="598"/>
      <c r="R24" s="1041"/>
    </row>
    <row r="25" spans="1:20" ht="15" customHeight="1">
      <c r="A25" s="1041"/>
      <c r="B25" s="1561"/>
      <c r="C25" s="1552"/>
      <c r="D25" s="331"/>
      <c r="E25" s="331"/>
      <c r="F25" s="331"/>
      <c r="G25" s="331"/>
      <c r="H25" s="331"/>
      <c r="I25" s="331"/>
      <c r="J25" s="331"/>
      <c r="K25" s="331"/>
      <c r="L25" s="331"/>
      <c r="M25" s="331"/>
      <c r="N25" s="331"/>
      <c r="O25" s="836"/>
      <c r="P25" s="837"/>
      <c r="Q25" s="598"/>
      <c r="R25" s="1041"/>
    </row>
    <row r="26" spans="1:20" ht="15" customHeight="1">
      <c r="A26" s="1041"/>
      <c r="B26" s="1561"/>
      <c r="C26" s="1552"/>
      <c r="D26" s="331"/>
      <c r="E26" s="331"/>
      <c r="F26" s="331"/>
      <c r="G26" s="331"/>
      <c r="H26" s="331"/>
      <c r="I26" s="331"/>
      <c r="J26" s="331"/>
      <c r="K26" s="331"/>
      <c r="L26" s="331"/>
      <c r="M26" s="331"/>
      <c r="N26" s="331"/>
      <c r="O26" s="836"/>
      <c r="P26" s="837"/>
      <c r="Q26" s="598"/>
      <c r="R26" s="1041"/>
    </row>
    <row r="27" spans="1:20" ht="15" customHeight="1">
      <c r="A27" s="1041"/>
      <c r="B27" s="1561"/>
      <c r="C27" s="1552"/>
      <c r="D27" s="331"/>
      <c r="E27" s="331"/>
      <c r="F27" s="331"/>
      <c r="G27" s="331"/>
      <c r="H27" s="331"/>
      <c r="I27" s="331"/>
      <c r="J27" s="331"/>
      <c r="K27" s="331"/>
      <c r="L27" s="331"/>
      <c r="M27" s="331"/>
      <c r="N27" s="331"/>
      <c r="O27" s="836"/>
      <c r="P27" s="837"/>
      <c r="Q27" s="598"/>
      <c r="R27" s="1041"/>
    </row>
    <row r="28" spans="1:20" ht="15" customHeight="1">
      <c r="A28" s="1041"/>
      <c r="B28" s="1561"/>
      <c r="C28" s="1552"/>
      <c r="D28" s="331"/>
      <c r="E28" s="331"/>
      <c r="F28" s="331"/>
      <c r="G28" s="331"/>
      <c r="H28" s="331"/>
      <c r="I28" s="331"/>
      <c r="J28" s="331"/>
      <c r="K28" s="331"/>
      <c r="L28" s="331"/>
      <c r="M28" s="331"/>
      <c r="N28" s="331"/>
      <c r="O28" s="836"/>
      <c r="P28" s="837"/>
      <c r="Q28" s="598"/>
      <c r="R28" s="1041"/>
    </row>
    <row r="29" spans="1:20" ht="15" customHeight="1">
      <c r="A29" s="1041"/>
      <c r="B29" s="1561"/>
      <c r="C29" s="1552"/>
      <c r="D29" s="331"/>
      <c r="E29" s="331"/>
      <c r="F29" s="331"/>
      <c r="G29" s="331"/>
      <c r="H29" s="331"/>
      <c r="I29" s="331"/>
      <c r="J29" s="331"/>
      <c r="K29" s="331"/>
      <c r="L29" s="331"/>
      <c r="M29" s="331"/>
      <c r="N29" s="331"/>
      <c r="O29" s="836"/>
      <c r="P29" s="837"/>
      <c r="Q29" s="598"/>
      <c r="R29" s="1041"/>
    </row>
    <row r="30" spans="1:20" ht="15" customHeight="1">
      <c r="A30" s="1041"/>
      <c r="B30" s="1561"/>
      <c r="C30" s="1552"/>
      <c r="D30" s="331"/>
      <c r="E30" s="331"/>
      <c r="F30" s="331"/>
      <c r="G30" s="331"/>
      <c r="H30" s="331"/>
      <c r="I30" s="331"/>
      <c r="J30" s="331"/>
      <c r="K30" s="331"/>
      <c r="L30" s="331"/>
      <c r="M30" s="331"/>
      <c r="N30" s="331"/>
      <c r="O30" s="836"/>
      <c r="P30" s="837"/>
      <c r="Q30" s="598"/>
      <c r="R30" s="1041"/>
    </row>
    <row r="31" spans="1:20" ht="15" customHeight="1">
      <c r="A31" s="1041"/>
      <c r="B31" s="1561"/>
      <c r="C31" s="1552"/>
      <c r="D31" s="331"/>
      <c r="E31" s="331"/>
      <c r="F31" s="331"/>
      <c r="G31" s="331"/>
      <c r="H31" s="331"/>
      <c r="I31" s="331"/>
      <c r="J31" s="331"/>
      <c r="K31" s="331"/>
      <c r="L31" s="331"/>
      <c r="M31" s="331"/>
      <c r="N31" s="331"/>
      <c r="O31" s="836"/>
      <c r="P31" s="837"/>
      <c r="Q31" s="598"/>
      <c r="R31" s="1041"/>
    </row>
    <row r="32" spans="1:20" ht="15" customHeight="1">
      <c r="A32" s="1041"/>
      <c r="B32" s="1561"/>
      <c r="C32" s="1552"/>
      <c r="D32" s="331"/>
      <c r="E32" s="331"/>
      <c r="F32" s="331"/>
      <c r="G32" s="331"/>
      <c r="H32" s="331"/>
      <c r="I32" s="331"/>
      <c r="J32" s="331"/>
      <c r="K32" s="331"/>
      <c r="L32" s="331"/>
      <c r="M32" s="331"/>
      <c r="N32" s="331"/>
      <c r="O32" s="836"/>
      <c r="P32" s="837"/>
      <c r="Q32" s="598"/>
      <c r="R32" s="1041"/>
    </row>
    <row r="33" spans="1:18" ht="15" customHeight="1">
      <c r="A33" s="1041"/>
      <c r="B33" s="1561"/>
      <c r="C33" s="1552"/>
      <c r="D33" s="331"/>
      <c r="E33" s="331"/>
      <c r="F33" s="331"/>
      <c r="G33" s="331"/>
      <c r="H33" s="331"/>
      <c r="I33" s="331"/>
      <c r="J33" s="331"/>
      <c r="K33" s="331"/>
      <c r="L33" s="331"/>
      <c r="M33" s="331"/>
      <c r="N33" s="331"/>
      <c r="O33" s="836"/>
      <c r="P33" s="837"/>
      <c r="Q33" s="598"/>
      <c r="R33" s="1041"/>
    </row>
    <row r="34" spans="1:18" ht="15" customHeight="1">
      <c r="A34" s="1041"/>
      <c r="B34" s="1561"/>
      <c r="C34" s="1552"/>
      <c r="D34" s="331"/>
      <c r="E34" s="331"/>
      <c r="F34" s="331"/>
      <c r="G34" s="331"/>
      <c r="H34" s="331"/>
      <c r="I34" s="331"/>
      <c r="J34" s="331"/>
      <c r="K34" s="331"/>
      <c r="L34" s="331"/>
      <c r="M34" s="331"/>
      <c r="N34" s="331"/>
      <c r="O34" s="836"/>
      <c r="P34" s="837"/>
      <c r="Q34" s="598"/>
      <c r="R34" s="1041"/>
    </row>
    <row r="35" spans="1:18" ht="15" customHeight="1">
      <c r="A35" s="1041"/>
      <c r="B35" s="1561"/>
      <c r="C35" s="1552"/>
      <c r="D35" s="331"/>
      <c r="E35" s="331"/>
      <c r="F35" s="331"/>
      <c r="G35" s="331"/>
      <c r="H35" s="331"/>
      <c r="I35" s="331"/>
      <c r="J35" s="331"/>
      <c r="K35" s="331"/>
      <c r="L35" s="331"/>
      <c r="M35" s="331"/>
      <c r="N35" s="331"/>
      <c r="O35" s="836"/>
      <c r="P35" s="837"/>
      <c r="Q35" s="598"/>
      <c r="R35" s="1041"/>
    </row>
    <row r="36" spans="1:18" ht="15" customHeight="1">
      <c r="A36" s="1041"/>
      <c r="B36" s="1561"/>
      <c r="C36" s="1552"/>
      <c r="D36" s="331"/>
      <c r="E36" s="331"/>
      <c r="F36" s="331"/>
      <c r="G36" s="331"/>
      <c r="H36" s="331"/>
      <c r="I36" s="331"/>
      <c r="J36" s="331"/>
      <c r="K36" s="331"/>
      <c r="L36" s="331"/>
      <c r="M36" s="331"/>
      <c r="N36" s="331"/>
      <c r="O36" s="836"/>
      <c r="P36" s="837"/>
      <c r="Q36" s="598"/>
      <c r="R36" s="1041"/>
    </row>
    <row r="37" spans="1:18" ht="15" customHeight="1">
      <c r="A37" s="1041"/>
      <c r="B37" s="1561"/>
      <c r="C37" s="1552"/>
      <c r="D37" s="331"/>
      <c r="E37" s="331"/>
      <c r="F37" s="331"/>
      <c r="G37" s="331"/>
      <c r="H37" s="331"/>
      <c r="I37" s="331"/>
      <c r="J37" s="331"/>
      <c r="K37" s="331"/>
      <c r="L37" s="331"/>
      <c r="M37" s="331"/>
      <c r="N37" s="331"/>
      <c r="O37" s="836"/>
      <c r="P37" s="837"/>
      <c r="Q37" s="598"/>
      <c r="R37" s="1041"/>
    </row>
    <row r="38" spans="1:18" ht="15" customHeight="1">
      <c r="A38" s="1041"/>
      <c r="B38" s="1561"/>
      <c r="C38" s="1552"/>
      <c r="D38" s="331"/>
      <c r="E38" s="331"/>
      <c r="F38" s="331"/>
      <c r="G38" s="331"/>
      <c r="H38" s="331"/>
      <c r="I38" s="331"/>
      <c r="J38" s="331"/>
      <c r="K38" s="331"/>
      <c r="L38" s="331"/>
      <c r="M38" s="331"/>
      <c r="N38" s="331"/>
      <c r="O38" s="836"/>
      <c r="P38" s="837"/>
      <c r="Q38" s="598"/>
      <c r="R38" s="1041"/>
    </row>
    <row r="39" spans="1:18" ht="15" customHeight="1">
      <c r="A39" s="1041"/>
      <c r="B39" s="1561"/>
      <c r="C39" s="1552"/>
      <c r="D39" s="331"/>
      <c r="E39" s="331"/>
      <c r="F39" s="331"/>
      <c r="G39" s="331"/>
      <c r="H39" s="331"/>
      <c r="I39" s="331"/>
      <c r="J39" s="331"/>
      <c r="K39" s="331"/>
      <c r="L39" s="331"/>
      <c r="M39" s="331"/>
      <c r="N39" s="331"/>
      <c r="O39" s="836"/>
      <c r="P39" s="837"/>
      <c r="Q39" s="598"/>
      <c r="R39" s="1041"/>
    </row>
    <row r="40" spans="1:18" ht="25.5" customHeight="1">
      <c r="A40" s="1041"/>
      <c r="B40" s="1561"/>
      <c r="C40" s="1552"/>
      <c r="D40" s="331"/>
      <c r="E40" s="331"/>
      <c r="F40" s="1383"/>
      <c r="G40" s="1383"/>
      <c r="H40" s="1383"/>
      <c r="I40" s="1383"/>
      <c r="J40" s="1383"/>
      <c r="K40" s="1383"/>
      <c r="L40" s="1383"/>
      <c r="M40" s="1383"/>
      <c r="N40" s="1383"/>
      <c r="O40" s="836"/>
      <c r="P40" s="837"/>
      <c r="Q40" s="598"/>
      <c r="R40" s="1041"/>
    </row>
    <row r="41" spans="1:18" ht="25.5" customHeight="1">
      <c r="A41" s="1041"/>
      <c r="B41" s="1561"/>
      <c r="C41" s="1552"/>
      <c r="D41" s="331"/>
      <c r="E41" s="331"/>
      <c r="F41" s="1383"/>
      <c r="G41" s="1383"/>
      <c r="H41" s="1383"/>
      <c r="I41" s="1383"/>
      <c r="J41" s="1383"/>
      <c r="K41" s="1383"/>
      <c r="L41" s="1383"/>
      <c r="M41" s="1383"/>
      <c r="N41" s="1383"/>
      <c r="O41" s="836"/>
      <c r="P41" s="837"/>
      <c r="Q41" s="598"/>
      <c r="R41" s="1041"/>
    </row>
    <row r="42" spans="1:18">
      <c r="A42" s="1041"/>
      <c r="B42" s="1561"/>
      <c r="C42" s="1552"/>
      <c r="D42" s="194"/>
      <c r="E42" s="331"/>
      <c r="F42" s="331"/>
      <c r="G42" s="331"/>
      <c r="H42" s="331"/>
      <c r="I42" s="331"/>
      <c r="J42" s="331"/>
      <c r="K42" s="331"/>
      <c r="L42" s="331"/>
      <c r="M42" s="331"/>
      <c r="N42" s="331"/>
      <c r="O42" s="836"/>
      <c r="P42" s="837"/>
      <c r="Q42" s="598"/>
      <c r="R42" s="1041"/>
    </row>
    <row r="43" spans="1:18">
      <c r="A43" s="1041"/>
      <c r="B43" s="355"/>
      <c r="C43" s="194"/>
      <c r="D43" s="194"/>
      <c r="E43" s="331"/>
      <c r="F43" s="331"/>
      <c r="G43" s="331"/>
      <c r="H43" s="331"/>
      <c r="I43" s="331"/>
      <c r="J43" s="331"/>
      <c r="K43" s="331"/>
      <c r="L43" s="331"/>
      <c r="M43" s="331"/>
      <c r="N43" s="331"/>
      <c r="O43" s="836"/>
      <c r="P43" s="837"/>
      <c r="Q43" s="598"/>
      <c r="R43" s="1041"/>
    </row>
    <row r="44" spans="1:18" ht="16.5" customHeight="1">
      <c r="A44" s="1041"/>
      <c r="B44" s="1562"/>
      <c r="C44" s="660"/>
      <c r="D44" s="331"/>
      <c r="E44" s="331"/>
      <c r="F44" s="331"/>
      <c r="G44" s="331"/>
      <c r="H44" s="331"/>
      <c r="I44" s="331"/>
      <c r="J44" s="331"/>
      <c r="K44" s="331"/>
      <c r="L44" s="331"/>
      <c r="M44" s="331"/>
      <c r="N44" s="331"/>
      <c r="O44" s="331"/>
      <c r="P44" s="331"/>
      <c r="Q44" s="332"/>
      <c r="R44" s="1041"/>
    </row>
    <row r="45" spans="1:18">
      <c r="A45" s="1041"/>
      <c r="B45" s="995"/>
      <c r="C45" s="996"/>
      <c r="D45" s="996"/>
      <c r="E45" s="996"/>
      <c r="F45" s="996"/>
      <c r="G45" s="996"/>
      <c r="H45" s="996"/>
      <c r="I45" s="996"/>
      <c r="J45" s="996"/>
      <c r="K45" s="996"/>
      <c r="L45" s="996"/>
      <c r="M45" s="186"/>
      <c r="N45" s="186"/>
      <c r="O45" s="996"/>
      <c r="P45" s="996"/>
      <c r="Q45" s="1554"/>
      <c r="R45" s="1041"/>
    </row>
    <row r="46" spans="1:18">
      <c r="A46" s="1041"/>
      <c r="B46" s="574"/>
      <c r="C46" s="914"/>
      <c r="D46" s="331"/>
      <c r="E46" s="331"/>
      <c r="F46" s="331"/>
      <c r="G46" s="331"/>
      <c r="H46" s="331"/>
      <c r="I46" s="331"/>
      <c r="J46" s="331"/>
      <c r="K46" s="331"/>
      <c r="L46" s="331"/>
      <c r="M46" s="331"/>
      <c r="N46" s="331"/>
      <c r="O46" s="331"/>
      <c r="P46" s="331"/>
      <c r="Q46" s="332"/>
      <c r="R46" s="1041"/>
    </row>
    <row r="47" spans="1:18" ht="16.5" thickBot="1">
      <c r="A47" s="1041"/>
      <c r="B47" s="574"/>
      <c r="C47" s="914"/>
      <c r="D47" s="331"/>
      <c r="E47" s="331"/>
      <c r="F47" s="331"/>
      <c r="G47" s="331"/>
      <c r="H47" s="331"/>
      <c r="I47" s="331"/>
      <c r="J47" s="331"/>
      <c r="K47" s="331"/>
      <c r="L47" s="331"/>
      <c r="M47" s="186"/>
      <c r="N47" s="877" t="s">
        <v>766</v>
      </c>
      <c r="O47" s="878">
        <f>AVERAGE(G13:J13)</f>
        <v>0.39695652173913043</v>
      </c>
      <c r="P47" s="331"/>
      <c r="Q47" s="332"/>
      <c r="R47" s="1041"/>
    </row>
    <row r="48" spans="1:18" ht="23.25" customHeight="1" thickBot="1">
      <c r="A48" s="1041"/>
      <c r="B48" s="1556"/>
      <c r="C48" s="581"/>
      <c r="D48" s="336"/>
      <c r="E48" s="336"/>
      <c r="F48" s="336"/>
      <c r="G48" s="336"/>
      <c r="H48" s="336"/>
      <c r="I48" s="336"/>
      <c r="J48" s="336"/>
      <c r="K48" s="336"/>
      <c r="L48" s="336"/>
      <c r="M48" s="336"/>
      <c r="N48" s="336"/>
      <c r="O48" s="336"/>
      <c r="P48" s="336"/>
      <c r="Q48" s="337"/>
      <c r="R48" s="1041"/>
    </row>
    <row r="49" spans="1:18" ht="31.5" customHeight="1">
      <c r="A49" s="1041"/>
      <c r="B49" s="1377"/>
      <c r="C49" s="1063"/>
      <c r="D49" s="1044"/>
      <c r="E49" s="1044"/>
      <c r="F49" s="1044"/>
      <c r="G49" s="1044"/>
      <c r="H49" s="1044"/>
      <c r="I49" s="1044"/>
      <c r="J49" s="1044"/>
      <c r="K49" s="1044"/>
      <c r="L49" s="1044"/>
      <c r="M49" s="1044"/>
      <c r="N49" s="1044"/>
      <c r="O49" s="1044"/>
      <c r="P49" s="1044"/>
      <c r="Q49" s="1563" t="s">
        <v>873</v>
      </c>
      <c r="R49" s="1041"/>
    </row>
  </sheetData>
  <sheetProtection password="E6EF" sheet="1" objects="1" scenarios="1" selectLockedCells="1" selectUnlockedCells="1"/>
  <mergeCells count="9">
    <mergeCell ref="M7:M8"/>
    <mergeCell ref="B2:Q2"/>
    <mergeCell ref="B3:C3"/>
    <mergeCell ref="D3:O3"/>
    <mergeCell ref="P3:Q3"/>
    <mergeCell ref="G4:H4"/>
    <mergeCell ref="I4:I5"/>
    <mergeCell ref="J4:J5"/>
    <mergeCell ref="M4:O5"/>
  </mergeCells>
  <pageMargins left="0.15748031496062992" right="0.15748031496062992" top="0.15748031496062992" bottom="0.19685039370078741" header="0.19685039370078741" footer="0.23622047244094491"/>
  <pageSetup paperSize="9" scale="64" fitToHeight="2"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92D050"/>
    <pageSetUpPr fitToPage="1"/>
  </sheetPr>
  <dimension ref="A1:AI29"/>
  <sheetViews>
    <sheetView view="pageBreakPreview" zoomScale="60" workbookViewId="0">
      <selection activeCell="B1" sqref="B1"/>
    </sheetView>
  </sheetViews>
  <sheetFormatPr defaultColWidth="8.85546875" defaultRowHeight="14.25"/>
  <cols>
    <col min="1" max="1" width="1.28515625" style="215" customWidth="1"/>
    <col min="2" max="2" width="6.140625" style="215" customWidth="1"/>
    <col min="3" max="32" width="9" style="215" customWidth="1"/>
    <col min="33" max="33" width="3.7109375" style="215" customWidth="1"/>
    <col min="34" max="34" width="8.140625" style="215" customWidth="1"/>
    <col min="35" max="16384" width="8.85546875" style="215"/>
  </cols>
  <sheetData>
    <row r="1" spans="1:35" ht="15.75" thickBot="1">
      <c r="A1" s="1124"/>
      <c r="B1" s="1123"/>
      <c r="C1" s="1123" t="str">
        <f>Page3!A4</f>
        <v>MOHOKARE LOCAL MUNICIPALITY</v>
      </c>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4" t="str">
        <f>Page3!F4</f>
        <v>WSDP 2012</v>
      </c>
      <c r="AF1" s="1124"/>
      <c r="AG1" s="214"/>
      <c r="AH1" s="1124"/>
      <c r="AI1" s="214"/>
    </row>
    <row r="2" spans="1:35" ht="16.5" customHeight="1" thickBot="1">
      <c r="A2" s="1124"/>
      <c r="B2" s="3470" t="s">
        <v>778</v>
      </c>
      <c r="C2" s="3471"/>
      <c r="D2" s="3471"/>
      <c r="E2" s="3471"/>
      <c r="F2" s="3471"/>
      <c r="G2" s="3471"/>
      <c r="H2" s="3471"/>
      <c r="I2" s="3471"/>
      <c r="J2" s="3471"/>
      <c r="K2" s="3471"/>
      <c r="L2" s="3471"/>
      <c r="M2" s="3471"/>
      <c r="N2" s="3471"/>
      <c r="O2" s="3471"/>
      <c r="P2" s="3471"/>
      <c r="Q2" s="3471"/>
      <c r="R2" s="3471"/>
      <c r="S2" s="3471"/>
      <c r="T2" s="3471"/>
      <c r="U2" s="3471"/>
      <c r="V2" s="3471"/>
      <c r="W2" s="3471"/>
      <c r="X2" s="3471"/>
      <c r="Y2" s="3471"/>
      <c r="Z2" s="3471"/>
      <c r="AA2" s="3471"/>
      <c r="AB2" s="3471"/>
      <c r="AC2" s="3471"/>
      <c r="AD2" s="3471"/>
      <c r="AE2" s="3471"/>
      <c r="AF2" s="3471"/>
      <c r="AG2" s="3471"/>
      <c r="AH2" s="3472"/>
      <c r="AI2" s="214"/>
    </row>
    <row r="3" spans="1:35" ht="12.75" customHeight="1">
      <c r="A3" s="1124"/>
      <c r="B3" s="3834"/>
      <c r="C3" s="3835"/>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3835"/>
      <c r="AC3" s="3835"/>
      <c r="AD3" s="3835"/>
      <c r="AE3" s="3835"/>
      <c r="AF3" s="3835"/>
      <c r="AG3" s="3835"/>
      <c r="AH3" s="3836"/>
      <c r="AI3" s="214"/>
    </row>
    <row r="4" spans="1:35" ht="22.5" customHeight="1">
      <c r="A4" s="1124"/>
      <c r="B4" s="998" t="s">
        <v>833</v>
      </c>
      <c r="C4" s="1557"/>
      <c r="D4" s="1557"/>
      <c r="E4" s="1557"/>
      <c r="F4" s="1557"/>
      <c r="G4" s="1557"/>
      <c r="H4" s="1557"/>
      <c r="I4" s="1557"/>
      <c r="J4" s="1557"/>
      <c r="K4" s="1557"/>
      <c r="L4" s="1557"/>
      <c r="M4" s="1557"/>
      <c r="N4" s="1557"/>
      <c r="O4" s="1557"/>
      <c r="P4" s="1557"/>
      <c r="Q4" s="1557"/>
      <c r="R4" s="1557"/>
      <c r="S4" s="1557"/>
      <c r="T4" s="1557"/>
      <c r="U4" s="1557"/>
      <c r="V4" s="1557"/>
      <c r="W4" s="1557"/>
      <c r="X4" s="1557"/>
      <c r="Y4" s="1557"/>
      <c r="Z4" s="1557"/>
      <c r="AA4" s="1557"/>
      <c r="AB4" s="280"/>
      <c r="AC4" s="280"/>
      <c r="AD4" s="280"/>
      <c r="AE4" s="1700"/>
      <c r="AF4" s="1700"/>
      <c r="AG4" s="280"/>
      <c r="AH4" s="545"/>
      <c r="AI4" s="214"/>
    </row>
    <row r="5" spans="1:35" ht="25.5" customHeight="1">
      <c r="A5" s="1124"/>
      <c r="B5" s="1445"/>
      <c r="C5" s="1557"/>
      <c r="D5" s="1557"/>
      <c r="E5" s="1557"/>
      <c r="F5" s="1557"/>
      <c r="G5" s="1557"/>
      <c r="H5" s="1557"/>
      <c r="I5" s="1557"/>
      <c r="J5" s="1557"/>
      <c r="K5" s="1557"/>
      <c r="L5" s="1557"/>
      <c r="M5" s="1557"/>
      <c r="N5" s="1557"/>
      <c r="O5" s="1557"/>
      <c r="P5" s="1557"/>
      <c r="Q5" s="1557"/>
      <c r="R5" s="1557"/>
      <c r="S5" s="1557"/>
      <c r="T5" s="1557"/>
      <c r="U5" s="1557"/>
      <c r="V5" s="1557"/>
      <c r="W5" s="1557"/>
      <c r="X5" s="1557"/>
      <c r="Y5" s="1557"/>
      <c r="Z5" s="1557"/>
      <c r="AA5" s="1557"/>
      <c r="AB5" s="331"/>
      <c r="AC5" s="331"/>
      <c r="AD5" s="331"/>
      <c r="AE5" s="1700"/>
      <c r="AF5" s="1700"/>
      <c r="AG5" s="280"/>
      <c r="AH5" s="598"/>
      <c r="AI5" s="214"/>
    </row>
    <row r="6" spans="1:35" ht="20.25">
      <c r="A6" s="1124"/>
      <c r="B6" s="1558" t="s">
        <v>828</v>
      </c>
      <c r="C6" s="1557"/>
      <c r="D6" s="1557"/>
      <c r="E6" s="1557"/>
      <c r="F6" s="1557"/>
      <c r="G6" s="1557"/>
      <c r="H6" s="1557"/>
      <c r="I6" s="1557"/>
      <c r="J6" s="1557"/>
      <c r="K6" s="1557"/>
      <c r="L6" s="1557"/>
      <c r="M6" s="1557"/>
      <c r="N6" s="1557"/>
      <c r="O6" s="1557"/>
      <c r="P6" s="1557"/>
      <c r="Q6" s="1557"/>
      <c r="R6" s="1557"/>
      <c r="S6" s="1557"/>
      <c r="T6" s="1557"/>
      <c r="U6" s="1557"/>
      <c r="V6" s="1557"/>
      <c r="W6" s="1557"/>
      <c r="X6" s="1557"/>
      <c r="Y6" s="1557"/>
      <c r="Z6" s="1557"/>
      <c r="AA6" s="1557"/>
      <c r="AB6" s="331"/>
      <c r="AC6" s="331"/>
      <c r="AD6" s="331"/>
      <c r="AE6" s="1700"/>
      <c r="AF6" s="1700"/>
      <c r="AG6" s="837"/>
      <c r="AH6" s="598"/>
      <c r="AI6" s="214"/>
    </row>
    <row r="7" spans="1:35" ht="20.25">
      <c r="A7" s="1124"/>
      <c r="B7" s="1558"/>
      <c r="C7" s="1557"/>
      <c r="D7" s="1557"/>
      <c r="E7" s="1557"/>
      <c r="F7" s="1557"/>
      <c r="G7" s="1557"/>
      <c r="H7" s="1557"/>
      <c r="I7" s="1557"/>
      <c r="J7" s="1557"/>
      <c r="K7" s="1557"/>
      <c r="L7" s="1557"/>
      <c r="M7" s="1557"/>
      <c r="N7" s="1557"/>
      <c r="O7" s="1557"/>
      <c r="P7" s="1557"/>
      <c r="Q7" s="1557"/>
      <c r="R7" s="1557"/>
      <c r="S7" s="1557"/>
      <c r="T7" s="1557"/>
      <c r="U7" s="1557"/>
      <c r="V7" s="1557"/>
      <c r="W7" s="1557"/>
      <c r="X7" s="1557"/>
      <c r="Y7" s="1557"/>
      <c r="Z7" s="1557"/>
      <c r="AA7" s="1557"/>
      <c r="AB7" s="331"/>
      <c r="AC7" s="331"/>
      <c r="AD7" s="331"/>
      <c r="AE7" s="1700"/>
      <c r="AF7" s="1700"/>
      <c r="AG7" s="837"/>
      <c r="AH7" s="598"/>
      <c r="AI7" s="214"/>
    </row>
    <row r="8" spans="1:35" ht="15">
      <c r="A8" s="1124"/>
      <c r="B8" s="920" t="s">
        <v>1170</v>
      </c>
      <c r="C8" s="1557"/>
      <c r="D8" s="1557"/>
      <c r="E8" s="1557"/>
      <c r="F8" s="1557"/>
      <c r="G8" s="1557"/>
      <c r="H8" s="1557"/>
      <c r="I8" s="1557"/>
      <c r="J8" s="1557"/>
      <c r="K8" s="1557"/>
      <c r="L8" s="1557"/>
      <c r="M8" s="1557"/>
      <c r="N8" s="1557"/>
      <c r="O8" s="1557"/>
      <c r="P8" s="1557"/>
      <c r="Q8" s="1557"/>
      <c r="R8" s="1557"/>
      <c r="S8" s="1557"/>
      <c r="T8" s="1557"/>
      <c r="U8" s="1557"/>
      <c r="V8" s="1557"/>
      <c r="W8" s="1557"/>
      <c r="X8" s="1557"/>
      <c r="Y8" s="1557"/>
      <c r="Z8" s="1557"/>
      <c r="AA8" s="1557"/>
      <c r="AB8" s="331"/>
      <c r="AC8" s="331"/>
      <c r="AD8" s="331"/>
      <c r="AE8" s="1553"/>
      <c r="AF8" s="1700"/>
      <c r="AG8" s="837"/>
      <c r="AH8" s="598"/>
      <c r="AI8" s="214"/>
    </row>
    <row r="9" spans="1:35" s="277" customFormat="1" ht="65.25" customHeight="1">
      <c r="A9" s="818"/>
      <c r="B9" s="287"/>
      <c r="C9" s="1759" t="s">
        <v>1109</v>
      </c>
      <c r="D9" s="3771" t="s">
        <v>1487</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2"/>
      <c r="AI9" s="197"/>
    </row>
    <row r="10" spans="1:35" s="277" customFormat="1" ht="65.25" customHeight="1">
      <c r="A10" s="818"/>
      <c r="B10" s="287"/>
      <c r="C10" s="1759" t="s">
        <v>1110</v>
      </c>
      <c r="D10" s="3771" t="s">
        <v>1486</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2"/>
      <c r="AI10" s="197"/>
    </row>
    <row r="11" spans="1:35" s="277" customFormat="1" ht="65.25" customHeight="1">
      <c r="A11" s="818"/>
      <c r="B11" s="276"/>
      <c r="C11" s="1759" t="s">
        <v>1111</v>
      </c>
      <c r="D11" s="3771" t="s">
        <v>1488</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2"/>
      <c r="AI11" s="197"/>
    </row>
    <row r="12" spans="1:35" ht="15">
      <c r="A12" s="1124"/>
      <c r="B12" s="1695" t="s">
        <v>1171</v>
      </c>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331"/>
      <c r="AC12" s="331"/>
      <c r="AD12" s="1383"/>
      <c r="AE12" s="1553"/>
      <c r="AF12" s="1553"/>
      <c r="AG12" s="837"/>
      <c r="AH12" s="598"/>
      <c r="AI12" s="214"/>
    </row>
    <row r="13" spans="1:35" s="277" customFormat="1" ht="65.25" customHeight="1">
      <c r="A13" s="818"/>
      <c r="B13" s="287"/>
      <c r="C13" s="1759" t="s">
        <v>1109</v>
      </c>
      <c r="D13" s="3771" t="s">
        <v>1489</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2"/>
      <c r="AI13" s="197"/>
    </row>
    <row r="14" spans="1:35" s="277" customFormat="1" ht="65.25" customHeight="1">
      <c r="A14" s="818"/>
      <c r="B14" s="287"/>
      <c r="C14" s="1759" t="s">
        <v>1110</v>
      </c>
      <c r="D14" s="3771" t="s">
        <v>1490</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2"/>
      <c r="AI14" s="197"/>
    </row>
    <row r="15" spans="1:35" s="277" customFormat="1" ht="65.25" customHeight="1">
      <c r="A15" s="818"/>
      <c r="B15" s="276"/>
      <c r="C15" s="1759" t="s">
        <v>1111</v>
      </c>
      <c r="D15" s="3771" t="s">
        <v>1491</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2"/>
      <c r="AI15" s="197"/>
    </row>
    <row r="16" spans="1:35" ht="15">
      <c r="A16" s="1124"/>
      <c r="B16" s="1695" t="s">
        <v>847</v>
      </c>
      <c r="C16" s="1557"/>
      <c r="D16" s="1557"/>
      <c r="E16" s="1557"/>
      <c r="F16" s="1557"/>
      <c r="G16" s="1557"/>
      <c r="H16" s="1557"/>
      <c r="I16" s="1557"/>
      <c r="J16" s="1557"/>
      <c r="K16" s="1557"/>
      <c r="L16" s="1557"/>
      <c r="M16" s="1557"/>
      <c r="N16" s="1557"/>
      <c r="O16" s="1557"/>
      <c r="P16" s="1557"/>
      <c r="Q16" s="1557"/>
      <c r="R16" s="1557"/>
      <c r="S16" s="1557"/>
      <c r="T16" s="1557"/>
      <c r="U16" s="1557"/>
      <c r="V16" s="1557"/>
      <c r="W16" s="1557"/>
      <c r="X16" s="1557"/>
      <c r="Y16" s="1557"/>
      <c r="Z16" s="1557"/>
      <c r="AA16" s="1557"/>
      <c r="AB16" s="331"/>
      <c r="AC16" s="331"/>
      <c r="AD16" s="1383"/>
      <c r="AE16" s="1553"/>
      <c r="AF16" s="1553"/>
      <c r="AG16" s="837"/>
      <c r="AH16" s="598"/>
      <c r="AI16" s="214"/>
    </row>
    <row r="17" spans="1:35" s="277" customFormat="1" ht="65.25" customHeight="1">
      <c r="A17" s="818"/>
      <c r="B17" s="287"/>
      <c r="C17" s="1759" t="s">
        <v>1109</v>
      </c>
      <c r="D17" s="3771" t="s">
        <v>1494</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2"/>
      <c r="AI17" s="197"/>
    </row>
    <row r="18" spans="1:35" s="277" customFormat="1" ht="65.25" customHeight="1">
      <c r="A18" s="818"/>
      <c r="B18" s="287"/>
      <c r="C18" s="1759" t="s">
        <v>1110</v>
      </c>
      <c r="D18" s="3771" t="s">
        <v>1492</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2"/>
      <c r="AI18" s="197"/>
    </row>
    <row r="19" spans="1:35" s="277" customFormat="1" ht="65.25" customHeight="1">
      <c r="A19" s="818"/>
      <c r="B19" s="276"/>
      <c r="C19" s="1759" t="s">
        <v>1111</v>
      </c>
      <c r="D19" s="3771" t="s">
        <v>1493</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2"/>
      <c r="AI19" s="197"/>
    </row>
    <row r="20" spans="1:35" ht="15">
      <c r="A20" s="1124"/>
      <c r="B20" s="920" t="s">
        <v>848</v>
      </c>
      <c r="C20" s="1557"/>
      <c r="D20" s="1557"/>
      <c r="E20" s="1557"/>
      <c r="F20" s="1557"/>
      <c r="G20" s="1557"/>
      <c r="H20" s="1557"/>
      <c r="I20" s="1557"/>
      <c r="J20" s="1557"/>
      <c r="K20" s="1557"/>
      <c r="L20" s="1557"/>
      <c r="M20" s="1557"/>
      <c r="N20" s="1557"/>
      <c r="O20" s="1557"/>
      <c r="P20" s="1557"/>
      <c r="Q20" s="1557"/>
      <c r="R20" s="1557"/>
      <c r="S20" s="1557"/>
      <c r="T20" s="1557"/>
      <c r="U20" s="1557"/>
      <c r="V20" s="1557"/>
      <c r="W20" s="1557"/>
      <c r="X20" s="1557"/>
      <c r="Y20" s="1557"/>
      <c r="Z20" s="1557"/>
      <c r="AA20" s="1557"/>
      <c r="AB20" s="756"/>
      <c r="AC20" s="331"/>
      <c r="AD20" s="331"/>
      <c r="AE20" s="1553"/>
      <c r="AF20" s="1553"/>
      <c r="AG20" s="837"/>
      <c r="AH20" s="598"/>
      <c r="AI20" s="214"/>
    </row>
    <row r="21" spans="1:35" s="277" customFormat="1" ht="65.25" customHeight="1">
      <c r="A21" s="818"/>
      <c r="B21" s="287"/>
      <c r="C21" s="1759" t="s">
        <v>1109</v>
      </c>
      <c r="D21" s="3771" t="s">
        <v>1495</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2"/>
      <c r="AI21" s="197"/>
    </row>
    <row r="22" spans="1:35" s="277" customFormat="1" ht="65.25" customHeight="1">
      <c r="A22" s="818"/>
      <c r="B22" s="287"/>
      <c r="C22" s="1759" t="s">
        <v>1110</v>
      </c>
      <c r="D22" s="3771" t="s">
        <v>1496</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2"/>
      <c r="AI22" s="197"/>
    </row>
    <row r="23" spans="1:35" s="277" customFormat="1" ht="65.25" customHeight="1">
      <c r="A23" s="818"/>
      <c r="B23" s="276"/>
      <c r="C23" s="1759" t="s">
        <v>1111</v>
      </c>
      <c r="D23" s="3771" t="s">
        <v>1497</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2"/>
      <c r="AI23" s="197"/>
    </row>
    <row r="24" spans="1:35" ht="15">
      <c r="A24" s="1124"/>
      <c r="B24" s="1695" t="s">
        <v>849</v>
      </c>
      <c r="C24" s="756"/>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331"/>
      <c r="AD24" s="331"/>
      <c r="AE24" s="1553"/>
      <c r="AF24" s="1553"/>
      <c r="AG24" s="837"/>
      <c r="AH24" s="598"/>
      <c r="AI24" s="214"/>
    </row>
    <row r="25" spans="1:35" s="277" customFormat="1" ht="65.25" customHeight="1">
      <c r="A25" s="818"/>
      <c r="B25" s="287"/>
      <c r="C25" s="1759" t="s">
        <v>1109</v>
      </c>
      <c r="D25" s="3771" t="s">
        <v>1500</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2"/>
      <c r="AI25" s="197"/>
    </row>
    <row r="26" spans="1:35" s="277" customFormat="1" ht="65.25" customHeight="1">
      <c r="A26" s="818"/>
      <c r="B26" s="287"/>
      <c r="C26" s="1759" t="s">
        <v>1110</v>
      </c>
      <c r="D26" s="3771" t="s">
        <v>1498</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2"/>
      <c r="AI26" s="197"/>
    </row>
    <row r="27" spans="1:35" s="277" customFormat="1" ht="65.25" customHeight="1">
      <c r="A27" s="818"/>
      <c r="B27" s="276"/>
      <c r="C27" s="1759" t="s">
        <v>1111</v>
      </c>
      <c r="D27" s="3771" t="s">
        <v>1499</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2"/>
      <c r="AI27" s="197"/>
    </row>
    <row r="28" spans="1:35" ht="23.25" customHeight="1" thickBot="1">
      <c r="A28" s="1124"/>
      <c r="B28" s="1556"/>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336"/>
      <c r="AC28" s="336"/>
      <c r="AD28" s="336"/>
      <c r="AE28" s="336"/>
      <c r="AF28" s="336"/>
      <c r="AG28" s="336"/>
      <c r="AH28" s="337"/>
      <c r="AI28" s="214"/>
    </row>
    <row r="29" spans="1:35" ht="31.5" customHeight="1">
      <c r="A29" s="1124"/>
      <c r="B29" s="1377"/>
      <c r="C29" s="1256"/>
      <c r="D29" s="1256"/>
      <c r="E29" s="1256"/>
      <c r="F29" s="1256"/>
      <c r="G29" s="1256"/>
      <c r="H29" s="1256"/>
      <c r="I29" s="1256"/>
      <c r="J29" s="1256"/>
      <c r="K29" s="1256"/>
      <c r="L29" s="1256"/>
      <c r="M29" s="1256"/>
      <c r="N29" s="1256"/>
      <c r="O29" s="1256"/>
      <c r="P29" s="1256"/>
      <c r="Q29" s="1256"/>
      <c r="R29" s="1256"/>
      <c r="S29" s="1256"/>
      <c r="T29" s="1256"/>
      <c r="U29" s="1256"/>
      <c r="V29" s="1256"/>
      <c r="W29" s="1256"/>
      <c r="X29" s="1256"/>
      <c r="Y29" s="1256"/>
      <c r="Z29" s="1256"/>
      <c r="AA29" s="1256"/>
      <c r="AB29" s="1044"/>
      <c r="AC29" s="1044"/>
      <c r="AD29" s="1044"/>
      <c r="AE29" s="1044"/>
      <c r="AF29" s="1044"/>
      <c r="AG29" s="1044"/>
      <c r="AH29" s="1563" t="s">
        <v>1175</v>
      </c>
      <c r="AI29" s="214"/>
    </row>
  </sheetData>
  <sheetProtection selectLockedCells="1" selectUnlockedCells="1"/>
  <mergeCells count="19">
    <mergeCell ref="D17:AH17"/>
    <mergeCell ref="D10:AH10"/>
    <mergeCell ref="D11:AH11"/>
    <mergeCell ref="D13:AH13"/>
    <mergeCell ref="D14:AH14"/>
    <mergeCell ref="D15:AH15"/>
    <mergeCell ref="B2:AH2"/>
    <mergeCell ref="B3:C3"/>
    <mergeCell ref="AB3:AF3"/>
    <mergeCell ref="AG3:AH3"/>
    <mergeCell ref="D9:AH9"/>
    <mergeCell ref="D25:AH25"/>
    <mergeCell ref="D26:AH26"/>
    <mergeCell ref="D27:AH27"/>
    <mergeCell ref="D18:AH18"/>
    <mergeCell ref="D19:AH19"/>
    <mergeCell ref="D21:AH21"/>
    <mergeCell ref="D22:AH22"/>
    <mergeCell ref="D23:AH23"/>
  </mergeCells>
  <pageMargins left="0.15748031496062992" right="0.15748031496062992" top="0.15748031496062992" bottom="0.19685039370078741" header="0.19685039370078741" footer="0.23622047244094491"/>
  <pageSetup paperSize="9" scale="4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AD03B1"/>
    <pageSetUpPr fitToPage="1"/>
  </sheetPr>
  <dimension ref="A1:W48"/>
  <sheetViews>
    <sheetView view="pageBreakPreview" zoomScale="70" zoomScaleSheetLayoutView="70" workbookViewId="0">
      <selection activeCell="A10" sqref="A10"/>
    </sheetView>
  </sheetViews>
  <sheetFormatPr defaultRowHeight="14.25"/>
  <cols>
    <col min="1" max="1" width="1.28515625" style="277" customWidth="1"/>
    <col min="2" max="5" width="8.140625" style="277" customWidth="1"/>
    <col min="6" max="6" width="10" style="277" customWidth="1"/>
    <col min="7" max="10" width="17.28515625" style="277" customWidth="1"/>
    <col min="11" max="15" width="14.7109375" style="277" customWidth="1"/>
    <col min="16" max="16" width="3.42578125" style="277" customWidth="1"/>
    <col min="17" max="19" width="4.42578125" style="277" customWidth="1"/>
    <col min="20" max="20" width="5.28515625" style="277" customWidth="1"/>
    <col min="21" max="21" width="3.42578125" style="277" customWidth="1"/>
    <col min="22" max="22" width="4.85546875" style="277" customWidth="1"/>
    <col min="23" max="23" width="1" style="277" customWidth="1"/>
    <col min="24" max="16384" width="9.140625" style="277"/>
  </cols>
  <sheetData>
    <row r="1" spans="1:23" ht="12.75" customHeight="1" thickBot="1">
      <c r="A1" s="197"/>
      <c r="B1" s="278" t="s">
        <v>1</v>
      </c>
      <c r="C1" s="197"/>
      <c r="D1" s="198" t="str">
        <f>Page3!A4</f>
        <v>MOHOKARE LOCAL MUNICIPALITY</v>
      </c>
      <c r="E1" s="197"/>
      <c r="F1" s="197"/>
      <c r="G1" s="197"/>
      <c r="H1" s="197"/>
      <c r="I1" s="197"/>
      <c r="J1" s="197"/>
      <c r="K1" s="197"/>
      <c r="L1" s="197"/>
      <c r="M1" s="197"/>
      <c r="N1" s="197"/>
      <c r="O1" s="197"/>
      <c r="P1" s="197"/>
      <c r="Q1" s="197"/>
      <c r="R1" s="197"/>
      <c r="S1" s="197"/>
      <c r="T1" s="251" t="str">
        <f>Page3!F4</f>
        <v>WSDP 2012</v>
      </c>
      <c r="U1" s="197"/>
      <c r="V1" s="197"/>
      <c r="W1" s="197"/>
    </row>
    <row r="2" spans="1:23" ht="15" customHeight="1" thickBot="1">
      <c r="A2" s="197"/>
      <c r="B2" s="2159" t="s">
        <v>780</v>
      </c>
      <c r="C2" s="2160"/>
      <c r="D2" s="2160"/>
      <c r="E2" s="2160"/>
      <c r="F2" s="2160"/>
      <c r="G2" s="2160"/>
      <c r="H2" s="2160"/>
      <c r="I2" s="2160"/>
      <c r="J2" s="2160"/>
      <c r="K2" s="2160"/>
      <c r="L2" s="2160"/>
      <c r="M2" s="2160"/>
      <c r="N2" s="2160"/>
      <c r="O2" s="2160"/>
      <c r="P2" s="2160"/>
      <c r="Q2" s="2160"/>
      <c r="R2" s="2160"/>
      <c r="S2" s="2160"/>
      <c r="T2" s="2160"/>
      <c r="U2" s="2160"/>
      <c r="V2" s="3641"/>
      <c r="W2" s="197"/>
    </row>
    <row r="3" spans="1:23" ht="19.5" customHeight="1">
      <c r="A3" s="197"/>
      <c r="B3" s="607"/>
      <c r="C3" s="915"/>
      <c r="D3" s="915"/>
      <c r="E3" s="915"/>
      <c r="F3" s="915"/>
      <c r="G3" s="915"/>
      <c r="H3" s="915"/>
      <c r="I3" s="915"/>
      <c r="J3" s="915"/>
      <c r="K3" s="915"/>
      <c r="L3" s="915"/>
      <c r="M3" s="915"/>
      <c r="N3" s="915"/>
      <c r="O3" s="915"/>
      <c r="P3" s="915"/>
      <c r="Q3" s="915"/>
      <c r="R3" s="915"/>
      <c r="S3" s="915"/>
      <c r="T3" s="915"/>
      <c r="U3" s="915"/>
      <c r="V3" s="916"/>
      <c r="W3" s="197"/>
    </row>
    <row r="4" spans="1:23" ht="22.5" customHeight="1">
      <c r="A4" s="197"/>
      <c r="B4" s="1010"/>
      <c r="C4" s="194"/>
      <c r="D4" s="194"/>
      <c r="E4" s="194"/>
      <c r="F4" s="194"/>
      <c r="G4" s="3763" t="s">
        <v>29</v>
      </c>
      <c r="H4" s="3763"/>
      <c r="I4" s="3763" t="s">
        <v>755</v>
      </c>
      <c r="J4" s="3763" t="s">
        <v>756</v>
      </c>
      <c r="K4" s="834"/>
      <c r="L4" s="834"/>
      <c r="M4" s="3765" t="s">
        <v>757</v>
      </c>
      <c r="N4" s="3766"/>
      <c r="O4" s="3767"/>
      <c r="P4" s="834"/>
      <c r="Q4" s="834"/>
      <c r="R4" s="834"/>
      <c r="S4" s="834"/>
      <c r="T4" s="834"/>
      <c r="U4" s="834"/>
      <c r="V4" s="597"/>
      <c r="W4" s="197"/>
    </row>
    <row r="5" spans="1:23" ht="38.25" customHeight="1">
      <c r="A5" s="197"/>
      <c r="B5" s="1011"/>
      <c r="C5" s="331"/>
      <c r="D5" s="331"/>
      <c r="E5" s="331"/>
      <c r="F5" s="331"/>
      <c r="G5" s="1002" t="s">
        <v>758</v>
      </c>
      <c r="H5" s="1002" t="s">
        <v>759</v>
      </c>
      <c r="I5" s="3763"/>
      <c r="J5" s="3763"/>
      <c r="K5" s="835"/>
      <c r="L5" s="835"/>
      <c r="M5" s="3768"/>
      <c r="N5" s="3769"/>
      <c r="O5" s="3770"/>
      <c r="P5" s="834"/>
      <c r="Q5" s="834"/>
      <c r="R5" s="834"/>
      <c r="S5" s="834"/>
      <c r="T5" s="834"/>
      <c r="U5" s="837"/>
      <c r="V5" s="598"/>
      <c r="W5" s="197"/>
    </row>
    <row r="6" spans="1:23" ht="15">
      <c r="A6" s="197"/>
      <c r="B6" s="1011"/>
      <c r="C6" s="331"/>
      <c r="D6" s="331"/>
      <c r="E6" s="331"/>
      <c r="F6" s="331"/>
      <c r="G6" s="1003" t="s">
        <v>760</v>
      </c>
      <c r="H6" s="1004" t="s">
        <v>761</v>
      </c>
      <c r="I6" s="1005" t="s">
        <v>762</v>
      </c>
      <c r="J6" s="1006" t="s">
        <v>763</v>
      </c>
      <c r="K6" s="835"/>
      <c r="L6" s="835"/>
      <c r="M6" s="838"/>
      <c r="N6" s="839"/>
      <c r="O6" s="840"/>
      <c r="P6" s="834"/>
      <c r="Q6" s="834"/>
      <c r="R6" s="834"/>
      <c r="S6" s="834"/>
      <c r="T6" s="834"/>
      <c r="U6" s="837"/>
      <c r="V6" s="598"/>
      <c r="W6" s="197"/>
    </row>
    <row r="7" spans="1:23" ht="15">
      <c r="A7" s="197"/>
      <c r="B7" s="1012" t="s">
        <v>1126</v>
      </c>
      <c r="C7" s="1013"/>
      <c r="D7" s="1013"/>
      <c r="E7" s="1013"/>
      <c r="F7" s="1013"/>
      <c r="G7" s="1028">
        <f>'Topic 11'!N16</f>
        <v>0.6</v>
      </c>
      <c r="H7" s="1025">
        <f>'Topic 11'!O16</f>
        <v>0.6</v>
      </c>
      <c r="I7" s="1026">
        <f>'Topic 11'!X16</f>
        <v>0.6</v>
      </c>
      <c r="J7" s="1027">
        <f>'Topic 11'!AA16</f>
        <v>0.4</v>
      </c>
      <c r="K7" s="835"/>
      <c r="L7" s="835"/>
      <c r="M7" s="3759"/>
      <c r="N7" s="841"/>
      <c r="O7" s="842"/>
      <c r="P7" s="837"/>
      <c r="Q7" s="837"/>
      <c r="R7" s="837"/>
      <c r="S7" s="837"/>
      <c r="T7" s="837"/>
      <c r="U7" s="837"/>
      <c r="V7" s="598"/>
      <c r="W7" s="197"/>
    </row>
    <row r="8" spans="1:23" ht="15">
      <c r="A8" s="197"/>
      <c r="B8" s="1012" t="s">
        <v>1127</v>
      </c>
      <c r="C8" s="1013"/>
      <c r="D8" s="1013"/>
      <c r="E8" s="1013"/>
      <c r="F8" s="1013"/>
      <c r="G8" s="1028">
        <f>'Topic 11'!N21</f>
        <v>0.3</v>
      </c>
      <c r="H8" s="1025">
        <f>'Topic 11'!O21</f>
        <v>0.3</v>
      </c>
      <c r="I8" s="1026">
        <f>'Topic 11'!X21</f>
        <v>0.3</v>
      </c>
      <c r="J8" s="1027">
        <f>'Topic 11'!AA21</f>
        <v>0.2</v>
      </c>
      <c r="K8" s="835"/>
      <c r="L8" s="835"/>
      <c r="M8" s="3759"/>
      <c r="N8" s="841"/>
      <c r="O8" s="842"/>
      <c r="P8" s="837"/>
      <c r="Q8" s="837"/>
      <c r="R8" s="837"/>
      <c r="S8" s="837"/>
      <c r="T8" s="837"/>
      <c r="U8" s="837"/>
      <c r="V8" s="598"/>
      <c r="W8" s="197"/>
    </row>
    <row r="9" spans="1:23" ht="15">
      <c r="A9" s="197"/>
      <c r="B9" s="1012" t="s">
        <v>1128</v>
      </c>
      <c r="C9" s="1013"/>
      <c r="D9" s="1013"/>
      <c r="E9" s="1013"/>
      <c r="F9" s="1013"/>
      <c r="G9" s="1028">
        <f>'Topic 11'!N27</f>
        <v>0.6</v>
      </c>
      <c r="H9" s="1025">
        <f>'Topic 11'!O27</f>
        <v>0.6</v>
      </c>
      <c r="I9" s="1026">
        <f>'Topic 11'!X27</f>
        <v>0.6</v>
      </c>
      <c r="J9" s="1027">
        <f>'Topic 11'!AA27</f>
        <v>0.4</v>
      </c>
      <c r="K9" s="835"/>
      <c r="L9" s="835"/>
      <c r="M9" s="3759"/>
      <c r="N9" s="841"/>
      <c r="O9" s="842"/>
      <c r="P9" s="837"/>
      <c r="Q9" s="837"/>
      <c r="R9" s="837"/>
      <c r="S9" s="837"/>
      <c r="T9" s="837"/>
      <c r="U9" s="837"/>
      <c r="V9" s="598"/>
      <c r="W9" s="197"/>
    </row>
    <row r="10" spans="1:23" ht="15.75" customHeight="1">
      <c r="A10" s="197"/>
      <c r="B10" s="1012" t="s">
        <v>1129</v>
      </c>
      <c r="C10" s="1013"/>
      <c r="D10" s="1013"/>
      <c r="E10" s="1013"/>
      <c r="F10" s="1013"/>
      <c r="G10" s="1028">
        <f>'Topic 11'!N30</f>
        <v>0.6</v>
      </c>
      <c r="H10" s="1025">
        <f>'Topic 11'!O30</f>
        <v>0.6</v>
      </c>
      <c r="I10" s="1026">
        <f>'Topic 11'!X30</f>
        <v>0.6</v>
      </c>
      <c r="J10" s="1027">
        <f>'Topic 11'!AA30</f>
        <v>0.4</v>
      </c>
      <c r="K10" s="835"/>
      <c r="L10" s="835"/>
      <c r="M10" s="3759"/>
      <c r="N10" s="843"/>
      <c r="O10" s="842"/>
      <c r="P10" s="234"/>
      <c r="Q10" s="234"/>
      <c r="R10" s="234"/>
      <c r="S10" s="234"/>
      <c r="T10" s="234"/>
      <c r="U10" s="837"/>
      <c r="V10" s="598"/>
      <c r="W10" s="197"/>
    </row>
    <row r="11" spans="1:23" ht="15.75" customHeight="1">
      <c r="A11" s="197"/>
      <c r="B11" s="1024" t="s">
        <v>1012</v>
      </c>
      <c r="C11" s="1013"/>
      <c r="D11" s="1013"/>
      <c r="E11" s="1013"/>
      <c r="F11" s="1013"/>
      <c r="G11" s="1028">
        <f>'Topic 11'!N34</f>
        <v>0.6</v>
      </c>
      <c r="H11" s="1025">
        <f>'Topic 11'!O34</f>
        <v>0.6</v>
      </c>
      <c r="I11" s="1026">
        <f>'Topic 11'!X34</f>
        <v>0.6</v>
      </c>
      <c r="J11" s="1027">
        <f>'Topic 11'!AA34</f>
        <v>0.4</v>
      </c>
      <c r="K11" s="835"/>
      <c r="L11" s="835"/>
      <c r="M11" s="919"/>
      <c r="N11" s="843"/>
      <c r="O11" s="842"/>
      <c r="P11" s="234"/>
      <c r="Q11" s="234"/>
      <c r="R11" s="234"/>
      <c r="S11" s="234"/>
      <c r="T11" s="234"/>
      <c r="U11" s="837"/>
      <c r="V11" s="598"/>
      <c r="W11" s="197"/>
    </row>
    <row r="12" spans="1:23" ht="18">
      <c r="A12" s="197"/>
      <c r="B12" s="1014" t="s">
        <v>1130</v>
      </c>
      <c r="C12" s="1013"/>
      <c r="D12" s="1013"/>
      <c r="E12" s="1013"/>
      <c r="F12" s="1013"/>
      <c r="G12" s="1028">
        <f>'Topic 11'!N55</f>
        <v>0</v>
      </c>
      <c r="H12" s="1025">
        <f>'Topic 11'!O55</f>
        <v>0</v>
      </c>
      <c r="I12" s="1026">
        <f>'Topic 11'!X55</f>
        <v>0</v>
      </c>
      <c r="J12" s="1027">
        <f>'Topic 11'!AA55</f>
        <v>0</v>
      </c>
      <c r="K12" s="331"/>
      <c r="L12" s="331"/>
      <c r="M12" s="844"/>
      <c r="N12" s="845"/>
      <c r="O12" s="846"/>
      <c r="P12" s="331"/>
      <c r="Q12" s="331"/>
      <c r="R12" s="331"/>
      <c r="S12" s="331"/>
      <c r="T12" s="331"/>
      <c r="U12" s="331"/>
      <c r="V12" s="332"/>
      <c r="W12" s="197"/>
    </row>
    <row r="13" spans="1:23" ht="18">
      <c r="A13" s="197"/>
      <c r="B13" s="1015" t="s">
        <v>80</v>
      </c>
      <c r="C13" s="661"/>
      <c r="D13" s="661"/>
      <c r="E13" s="661"/>
      <c r="F13" s="661"/>
      <c r="G13" s="1016">
        <v>0</v>
      </c>
      <c r="H13" s="1016">
        <v>0</v>
      </c>
      <c r="I13" s="1016">
        <v>0</v>
      </c>
      <c r="J13" s="1016">
        <v>0</v>
      </c>
      <c r="K13" s="661"/>
      <c r="L13" s="661"/>
      <c r="M13" s="848"/>
      <c r="N13" s="849"/>
      <c r="O13" s="850"/>
      <c r="P13" s="661"/>
      <c r="Q13" s="661"/>
      <c r="R13" s="661"/>
      <c r="S13" s="661"/>
      <c r="T13" s="661"/>
      <c r="U13" s="661"/>
      <c r="V13" s="1017"/>
      <c r="W13" s="197"/>
    </row>
    <row r="14" spans="1:23" ht="18">
      <c r="A14" s="197"/>
      <c r="B14" s="1018"/>
      <c r="C14" s="890"/>
      <c r="D14" s="890"/>
      <c r="E14" s="890"/>
      <c r="F14" s="890"/>
      <c r="G14" s="1019">
        <f>AVERAGE(G7:G12)</f>
        <v>0.45</v>
      </c>
      <c r="H14" s="1019">
        <f>AVERAGE(H7:H12)</f>
        <v>0.45</v>
      </c>
      <c r="I14" s="1019">
        <f>AVERAGE(I7:I12)</f>
        <v>0.45</v>
      </c>
      <c r="J14" s="1019">
        <f>AVERAGE(J7:J12)</f>
        <v>0.3</v>
      </c>
      <c r="K14" s="331"/>
      <c r="L14" s="331"/>
      <c r="M14" s="844"/>
      <c r="N14" s="851"/>
      <c r="O14" s="852"/>
      <c r="P14" s="331"/>
      <c r="Q14" s="331"/>
      <c r="R14" s="331"/>
      <c r="S14" s="331"/>
      <c r="T14" s="331"/>
      <c r="U14" s="331"/>
      <c r="V14" s="332"/>
      <c r="W14" s="197"/>
    </row>
    <row r="15" spans="1:23" ht="18">
      <c r="A15" s="197"/>
      <c r="B15" s="1018"/>
      <c r="C15" s="890"/>
      <c r="D15" s="890"/>
      <c r="E15" s="890"/>
      <c r="F15" s="890"/>
      <c r="G15" s="890"/>
      <c r="H15" s="890"/>
      <c r="I15" s="331"/>
      <c r="J15" s="331"/>
      <c r="K15" s="331"/>
      <c r="L15" s="331"/>
      <c r="M15" s="844"/>
      <c r="N15" s="853"/>
      <c r="O15" s="854"/>
      <c r="P15" s="331"/>
      <c r="Q15" s="331"/>
      <c r="R15" s="331"/>
      <c r="S15" s="331"/>
      <c r="T15" s="331"/>
      <c r="U15" s="331"/>
      <c r="V15" s="332"/>
      <c r="W15" s="197"/>
    </row>
    <row r="16" spans="1:23" ht="18">
      <c r="A16" s="197"/>
      <c r="B16" s="1018"/>
      <c r="C16" s="890"/>
      <c r="D16" s="890" t="s">
        <v>1</v>
      </c>
      <c r="E16" s="890"/>
      <c r="F16" s="890"/>
      <c r="G16" s="890"/>
      <c r="H16" s="890"/>
      <c r="I16" s="331"/>
      <c r="J16" s="331"/>
      <c r="K16" s="331"/>
      <c r="L16" s="331"/>
      <c r="M16" s="844"/>
      <c r="N16" s="853"/>
      <c r="O16" s="854"/>
      <c r="P16" s="331"/>
      <c r="Q16" s="331"/>
      <c r="R16" s="331"/>
      <c r="S16" s="331"/>
      <c r="T16" s="331"/>
      <c r="U16" s="331"/>
      <c r="V16" s="332"/>
      <c r="W16" s="197"/>
    </row>
    <row r="17" spans="1:23" ht="18">
      <c r="A17" s="197"/>
      <c r="B17" s="1018"/>
      <c r="C17" s="890"/>
      <c r="D17" s="890"/>
      <c r="E17" s="890"/>
      <c r="F17" s="890"/>
      <c r="G17" s="890"/>
      <c r="H17" s="890"/>
      <c r="I17" s="331"/>
      <c r="J17" s="331"/>
      <c r="K17" s="331"/>
      <c r="L17" s="331"/>
      <c r="M17" s="844"/>
      <c r="N17" s="851"/>
      <c r="O17" s="858"/>
      <c r="P17" s="331"/>
      <c r="Q17" s="331"/>
      <c r="R17" s="331"/>
      <c r="S17" s="331"/>
      <c r="T17" s="331"/>
      <c r="U17" s="331"/>
      <c r="V17" s="332"/>
      <c r="W17" s="197"/>
    </row>
    <row r="18" spans="1:23" ht="15" customHeight="1">
      <c r="A18" s="197"/>
      <c r="B18" s="1018"/>
      <c r="C18" s="890"/>
      <c r="D18" s="890"/>
      <c r="E18" s="890"/>
      <c r="F18" s="890"/>
      <c r="G18" s="890"/>
      <c r="H18" s="890"/>
      <c r="I18" s="331"/>
      <c r="J18" s="331"/>
      <c r="K18" s="331"/>
      <c r="L18" s="331"/>
      <c r="M18" s="860"/>
      <c r="N18" s="814"/>
      <c r="O18" s="861"/>
      <c r="P18" s="331"/>
      <c r="Q18" s="331"/>
      <c r="R18" s="331"/>
      <c r="S18" s="331"/>
      <c r="T18" s="331"/>
      <c r="U18" s="331"/>
      <c r="V18" s="332"/>
      <c r="W18" s="197"/>
    </row>
    <row r="19" spans="1:23" ht="15" customHeight="1">
      <c r="A19" s="197"/>
      <c r="B19" s="608"/>
      <c r="C19" s="1020"/>
      <c r="D19" s="1020"/>
      <c r="E19" s="1020"/>
      <c r="F19" s="1020"/>
      <c r="G19" s="1020"/>
      <c r="H19" s="1020"/>
      <c r="I19" s="1020"/>
      <c r="J19" s="1020"/>
      <c r="K19" s="1020"/>
      <c r="L19" s="1020"/>
      <c r="M19" s="860"/>
      <c r="N19" s="814"/>
      <c r="O19" s="861"/>
      <c r="P19" s="1020"/>
      <c r="Q19" s="1020"/>
      <c r="R19" s="1020"/>
      <c r="S19" s="1020"/>
      <c r="T19" s="1020"/>
      <c r="U19" s="1020"/>
      <c r="V19" s="1021"/>
      <c r="W19" s="197"/>
    </row>
    <row r="20" spans="1:23">
      <c r="A20" s="197"/>
      <c r="B20" s="1018"/>
      <c r="C20" s="890"/>
      <c r="D20" s="890"/>
      <c r="E20" s="890"/>
      <c r="F20" s="890"/>
      <c r="G20" s="890"/>
      <c r="H20" s="890"/>
      <c r="I20" s="331"/>
      <c r="J20" s="331"/>
      <c r="K20" s="331"/>
      <c r="L20" s="331"/>
      <c r="M20" s="860"/>
      <c r="N20" s="814"/>
      <c r="O20" s="861"/>
      <c r="P20" s="331"/>
      <c r="Q20" s="331"/>
      <c r="R20" s="331"/>
      <c r="S20" s="331"/>
      <c r="T20" s="331"/>
      <c r="U20" s="331"/>
      <c r="V20" s="332"/>
      <c r="W20" s="197"/>
    </row>
    <row r="21" spans="1:23">
      <c r="A21" s="197"/>
      <c r="B21" s="1018"/>
      <c r="C21" s="890"/>
      <c r="D21" s="890"/>
      <c r="E21" s="890"/>
      <c r="F21" s="890"/>
      <c r="G21" s="890"/>
      <c r="H21" s="890"/>
      <c r="I21" s="331"/>
      <c r="J21" s="331"/>
      <c r="K21" s="331"/>
      <c r="L21" s="331"/>
      <c r="M21" s="860"/>
      <c r="N21" s="814"/>
      <c r="O21" s="861"/>
      <c r="P21" s="331"/>
      <c r="Q21" s="331"/>
      <c r="R21" s="331"/>
      <c r="S21" s="331"/>
      <c r="T21" s="331"/>
      <c r="U21" s="331"/>
      <c r="V21" s="332"/>
      <c r="W21" s="197"/>
    </row>
    <row r="22" spans="1:23" ht="20.25">
      <c r="A22" s="197"/>
      <c r="B22" s="1018"/>
      <c r="C22" s="890"/>
      <c r="D22" s="890"/>
      <c r="E22" s="890"/>
      <c r="F22" s="890"/>
      <c r="G22" s="890"/>
      <c r="H22" s="890"/>
      <c r="I22" s="331"/>
      <c r="J22" s="331"/>
      <c r="K22" s="331"/>
      <c r="L22" s="331"/>
      <c r="M22" s="863"/>
      <c r="N22" s="864"/>
      <c r="O22" s="861"/>
      <c r="P22" s="331"/>
      <c r="Q22" s="331"/>
      <c r="R22" s="331"/>
      <c r="S22" s="331"/>
      <c r="T22" s="331"/>
      <c r="U22" s="331"/>
      <c r="V22" s="332"/>
      <c r="W22" s="197"/>
    </row>
    <row r="23" spans="1:23" ht="20.25">
      <c r="A23" s="197"/>
      <c r="B23" s="1018"/>
      <c r="C23" s="890"/>
      <c r="D23" s="890"/>
      <c r="E23" s="890"/>
      <c r="F23" s="890"/>
      <c r="G23" s="890"/>
      <c r="H23" s="890"/>
      <c r="I23" s="331"/>
      <c r="J23" s="331"/>
      <c r="K23" s="331"/>
      <c r="L23" s="331"/>
      <c r="M23" s="863"/>
      <c r="N23" s="864"/>
      <c r="O23" s="861"/>
      <c r="P23" s="331"/>
      <c r="Q23" s="331"/>
      <c r="R23" s="331"/>
      <c r="S23" s="331"/>
      <c r="T23" s="331"/>
      <c r="U23" s="331"/>
      <c r="V23" s="332"/>
      <c r="W23" s="197"/>
    </row>
    <row r="24" spans="1:23">
      <c r="A24" s="197"/>
      <c r="B24" s="1022"/>
      <c r="C24" s="1020"/>
      <c r="D24" s="1020"/>
      <c r="E24" s="1020"/>
      <c r="F24" s="1020"/>
      <c r="G24" s="1020"/>
      <c r="H24" s="1020"/>
      <c r="I24" s="1020"/>
      <c r="J24" s="1020"/>
      <c r="K24" s="1020"/>
      <c r="L24" s="1020"/>
      <c r="M24" s="860"/>
      <c r="N24" s="814"/>
      <c r="O24" s="861"/>
      <c r="P24" s="1020"/>
      <c r="Q24" s="1020"/>
      <c r="R24" s="1020"/>
      <c r="S24" s="1020"/>
      <c r="T24" s="1020"/>
      <c r="U24" s="1020"/>
      <c r="V24" s="1021"/>
      <c r="W24" s="197"/>
    </row>
    <row r="25" spans="1:23">
      <c r="A25" s="197"/>
      <c r="B25" s="609"/>
      <c r="C25" s="890"/>
      <c r="D25" s="890"/>
      <c r="E25" s="890"/>
      <c r="F25" s="890"/>
      <c r="G25" s="890"/>
      <c r="H25" s="890"/>
      <c r="I25" s="331"/>
      <c r="J25" s="331"/>
      <c r="K25" s="331"/>
      <c r="L25" s="331"/>
      <c r="M25" s="865"/>
      <c r="N25" s="866"/>
      <c r="O25" s="867"/>
      <c r="P25" s="331"/>
      <c r="Q25" s="331"/>
      <c r="R25" s="331"/>
      <c r="S25" s="331"/>
      <c r="T25" s="331"/>
      <c r="U25" s="331"/>
      <c r="V25" s="332"/>
      <c r="W25" s="197"/>
    </row>
    <row r="26" spans="1:23">
      <c r="A26" s="197"/>
      <c r="B26" s="609"/>
      <c r="C26" s="890"/>
      <c r="D26" s="890"/>
      <c r="E26" s="890"/>
      <c r="F26" s="890"/>
      <c r="G26" s="890"/>
      <c r="H26" s="890"/>
      <c r="I26" s="331"/>
      <c r="J26" s="331"/>
      <c r="K26" s="331"/>
      <c r="L26" s="331"/>
      <c r="M26" s="331"/>
      <c r="N26" s="331"/>
      <c r="O26" s="331"/>
      <c r="P26" s="331"/>
      <c r="Q26" s="331"/>
      <c r="R26" s="331"/>
      <c r="S26" s="331"/>
      <c r="T26" s="331"/>
      <c r="U26" s="331"/>
      <c r="V26" s="332"/>
      <c r="W26" s="197"/>
    </row>
    <row r="27" spans="1:23">
      <c r="A27" s="197"/>
      <c r="B27" s="609"/>
      <c r="C27" s="890"/>
      <c r="D27" s="890"/>
      <c r="E27" s="890"/>
      <c r="F27" s="890"/>
      <c r="G27" s="890"/>
      <c r="H27" s="890"/>
      <c r="I27" s="331"/>
      <c r="J27" s="331"/>
      <c r="K27" s="331"/>
      <c r="L27" s="331"/>
      <c r="M27" s="331"/>
      <c r="N27" s="331"/>
      <c r="O27" s="331"/>
      <c r="P27" s="331"/>
      <c r="Q27" s="331"/>
      <c r="R27" s="331"/>
      <c r="S27" s="331"/>
      <c r="T27" s="331"/>
      <c r="U27" s="331"/>
      <c r="V27" s="332"/>
      <c r="W27" s="197"/>
    </row>
    <row r="28" spans="1:23">
      <c r="A28" s="197"/>
      <c r="B28" s="609"/>
      <c r="C28" s="890"/>
      <c r="D28" s="890"/>
      <c r="E28" s="890"/>
      <c r="F28" s="890"/>
      <c r="G28" s="890"/>
      <c r="H28" s="890"/>
      <c r="I28" s="331"/>
      <c r="J28" s="331"/>
      <c r="K28" s="331"/>
      <c r="L28" s="331"/>
      <c r="M28" s="331"/>
      <c r="N28" s="331"/>
      <c r="O28" s="331"/>
      <c r="P28" s="331"/>
      <c r="Q28" s="331"/>
      <c r="R28" s="331"/>
      <c r="S28" s="331"/>
      <c r="T28" s="331"/>
      <c r="U28" s="331"/>
      <c r="V28" s="332"/>
      <c r="W28" s="197"/>
    </row>
    <row r="29" spans="1:23">
      <c r="A29" s="197"/>
      <c r="B29" s="609"/>
      <c r="C29" s="890"/>
      <c r="D29" s="890"/>
      <c r="E29" s="890"/>
      <c r="F29" s="890"/>
      <c r="G29" s="890"/>
      <c r="H29" s="890"/>
      <c r="I29" s="331"/>
      <c r="J29" s="331"/>
      <c r="K29" s="331"/>
      <c r="L29" s="331"/>
      <c r="M29" s="331"/>
      <c r="N29" s="331"/>
      <c r="O29" s="331"/>
      <c r="P29" s="331"/>
      <c r="Q29" s="331"/>
      <c r="R29" s="331"/>
      <c r="S29" s="331"/>
      <c r="T29" s="331"/>
      <c r="U29" s="331"/>
      <c r="V29" s="332"/>
      <c r="W29" s="197"/>
    </row>
    <row r="30" spans="1:23">
      <c r="A30" s="197"/>
      <c r="B30" s="609"/>
      <c r="C30" s="890"/>
      <c r="D30" s="890"/>
      <c r="E30" s="890"/>
      <c r="F30" s="890"/>
      <c r="G30" s="890"/>
      <c r="H30" s="890"/>
      <c r="I30" s="331"/>
      <c r="J30" s="331"/>
      <c r="K30" s="331"/>
      <c r="L30" s="331"/>
      <c r="M30" s="331"/>
      <c r="N30" s="331"/>
      <c r="O30" s="331"/>
      <c r="P30" s="331"/>
      <c r="Q30" s="331"/>
      <c r="R30" s="331"/>
      <c r="S30" s="331"/>
      <c r="T30" s="331"/>
      <c r="U30" s="331"/>
      <c r="V30" s="332"/>
      <c r="W30" s="197"/>
    </row>
    <row r="31" spans="1:23">
      <c r="A31" s="197"/>
      <c r="B31" s="609"/>
      <c r="C31" s="890"/>
      <c r="D31" s="890"/>
      <c r="E31" s="890"/>
      <c r="F31" s="890"/>
      <c r="G31" s="890"/>
      <c r="H31" s="890"/>
      <c r="I31" s="331"/>
      <c r="J31" s="331"/>
      <c r="K31" s="331"/>
      <c r="L31" s="331"/>
      <c r="M31" s="331"/>
      <c r="N31" s="331"/>
      <c r="O31" s="331"/>
      <c r="P31" s="331"/>
      <c r="Q31" s="331"/>
      <c r="R31" s="331"/>
      <c r="S31" s="331"/>
      <c r="T31" s="331"/>
      <c r="U31" s="331"/>
      <c r="V31" s="332"/>
      <c r="W31" s="197"/>
    </row>
    <row r="32" spans="1:23">
      <c r="A32" s="197"/>
      <c r="B32" s="609"/>
      <c r="C32" s="890"/>
      <c r="D32" s="890"/>
      <c r="E32" s="890"/>
      <c r="F32" s="890"/>
      <c r="G32" s="890"/>
      <c r="H32" s="890"/>
      <c r="I32" s="331"/>
      <c r="J32" s="331"/>
      <c r="K32" s="331"/>
      <c r="L32" s="331"/>
      <c r="M32" s="331"/>
      <c r="N32" s="331"/>
      <c r="O32" s="331"/>
      <c r="P32" s="331"/>
      <c r="Q32" s="331"/>
      <c r="R32" s="331"/>
      <c r="S32" s="331"/>
      <c r="T32" s="331"/>
      <c r="U32" s="331"/>
      <c r="V32" s="332"/>
      <c r="W32" s="197"/>
    </row>
    <row r="33" spans="1:23">
      <c r="A33" s="197"/>
      <c r="B33" s="609"/>
      <c r="C33" s="890"/>
      <c r="D33" s="890"/>
      <c r="E33" s="890"/>
      <c r="F33" s="890"/>
      <c r="G33" s="890"/>
      <c r="H33" s="890"/>
      <c r="I33" s="331"/>
      <c r="J33" s="331"/>
      <c r="K33" s="331"/>
      <c r="L33" s="331"/>
      <c r="M33" s="331"/>
      <c r="N33" s="331"/>
      <c r="O33" s="331"/>
      <c r="P33" s="331"/>
      <c r="Q33" s="331"/>
      <c r="R33" s="331"/>
      <c r="S33" s="331"/>
      <c r="T33" s="331"/>
      <c r="U33" s="331"/>
      <c r="V33" s="332"/>
      <c r="W33" s="197"/>
    </row>
    <row r="34" spans="1:23">
      <c r="A34" s="197"/>
      <c r="B34" s="609"/>
      <c r="C34" s="890"/>
      <c r="D34" s="890"/>
      <c r="E34" s="890"/>
      <c r="F34" s="890"/>
      <c r="G34" s="890"/>
      <c r="H34" s="890"/>
      <c r="I34" s="331"/>
      <c r="J34" s="331"/>
      <c r="K34" s="331"/>
      <c r="L34" s="331"/>
      <c r="M34" s="331"/>
      <c r="N34" s="331"/>
      <c r="O34" s="331"/>
      <c r="P34" s="331"/>
      <c r="Q34" s="331"/>
      <c r="R34" s="331"/>
      <c r="S34" s="331"/>
      <c r="T34" s="331"/>
      <c r="U34" s="331"/>
      <c r="V34" s="332"/>
      <c r="W34" s="197"/>
    </row>
    <row r="35" spans="1:23">
      <c r="A35" s="197"/>
      <c r="B35" s="609"/>
      <c r="C35" s="890"/>
      <c r="D35" s="890"/>
      <c r="E35" s="890"/>
      <c r="F35" s="890"/>
      <c r="G35" s="890"/>
      <c r="H35" s="890"/>
      <c r="I35" s="331"/>
      <c r="J35" s="331"/>
      <c r="K35" s="331"/>
      <c r="L35" s="331"/>
      <c r="M35" s="331"/>
      <c r="N35" s="331"/>
      <c r="O35" s="331"/>
      <c r="P35" s="331"/>
      <c r="Q35" s="331"/>
      <c r="R35" s="331"/>
      <c r="S35" s="331"/>
      <c r="T35" s="331"/>
      <c r="U35" s="331"/>
      <c r="V35" s="332"/>
      <c r="W35" s="197"/>
    </row>
    <row r="36" spans="1:23" ht="15.75" customHeight="1">
      <c r="A36" s="197"/>
      <c r="B36" s="609"/>
      <c r="C36" s="890"/>
      <c r="D36" s="890"/>
      <c r="E36" s="890"/>
      <c r="F36" s="890"/>
      <c r="G36" s="890"/>
      <c r="H36" s="890"/>
      <c r="I36" s="331"/>
      <c r="J36" s="331"/>
      <c r="K36" s="331"/>
      <c r="L36" s="331"/>
      <c r="M36" s="331"/>
      <c r="N36" s="331"/>
      <c r="O36" s="331"/>
      <c r="P36" s="331"/>
      <c r="Q36" s="331"/>
      <c r="R36" s="331"/>
      <c r="S36" s="331"/>
      <c r="T36" s="331"/>
      <c r="U36" s="331"/>
      <c r="V36" s="332"/>
      <c r="W36" s="197"/>
    </row>
    <row r="37" spans="1:23">
      <c r="A37" s="197"/>
      <c r="B37" s="609"/>
      <c r="C37" s="890"/>
      <c r="D37" s="890"/>
      <c r="E37" s="890"/>
      <c r="F37" s="890"/>
      <c r="G37" s="890"/>
      <c r="H37" s="890"/>
      <c r="I37" s="331"/>
      <c r="J37" s="331"/>
      <c r="K37" s="331"/>
      <c r="L37" s="331"/>
      <c r="M37" s="331"/>
      <c r="N37" s="331"/>
      <c r="O37" s="331"/>
      <c r="P37" s="331"/>
      <c r="Q37" s="331"/>
      <c r="R37" s="331"/>
      <c r="S37" s="331"/>
      <c r="T37" s="331"/>
      <c r="U37" s="331"/>
      <c r="V37" s="332"/>
      <c r="W37" s="197"/>
    </row>
    <row r="38" spans="1:23">
      <c r="A38" s="197"/>
      <c r="B38" s="609"/>
      <c r="C38" s="890"/>
      <c r="D38" s="890"/>
      <c r="E38" s="890"/>
      <c r="F38" s="890"/>
      <c r="G38" s="890"/>
      <c r="H38" s="890"/>
      <c r="I38" s="331"/>
      <c r="J38" s="331"/>
      <c r="K38" s="331"/>
      <c r="L38" s="331"/>
      <c r="M38" s="331"/>
      <c r="N38" s="331"/>
      <c r="O38" s="331"/>
      <c r="P38" s="331"/>
      <c r="Q38" s="331"/>
      <c r="R38" s="331"/>
      <c r="S38" s="331"/>
      <c r="T38" s="331"/>
      <c r="U38" s="331"/>
      <c r="V38" s="332"/>
      <c r="W38" s="197"/>
    </row>
    <row r="39" spans="1:23">
      <c r="A39" s="197"/>
      <c r="B39" s="1022"/>
      <c r="C39" s="1020"/>
      <c r="D39" s="1020"/>
      <c r="E39" s="1020"/>
      <c r="F39" s="1020"/>
      <c r="G39" s="1020"/>
      <c r="H39" s="1020"/>
      <c r="I39" s="1020"/>
      <c r="J39" s="1020"/>
      <c r="K39" s="1020"/>
      <c r="L39" s="1020"/>
      <c r="M39" s="1020"/>
      <c r="N39" s="1020"/>
      <c r="O39" s="1020"/>
      <c r="P39" s="1020"/>
      <c r="Q39" s="1020"/>
      <c r="R39" s="1020"/>
      <c r="S39" s="1020"/>
      <c r="T39" s="1020"/>
      <c r="U39" s="1020"/>
      <c r="V39" s="1021"/>
      <c r="W39" s="197"/>
    </row>
    <row r="40" spans="1:23">
      <c r="A40" s="197"/>
      <c r="B40" s="609"/>
      <c r="C40" s="890"/>
      <c r="D40" s="890"/>
      <c r="E40" s="890"/>
      <c r="F40" s="890"/>
      <c r="G40" s="890"/>
      <c r="H40" s="890"/>
      <c r="I40" s="331"/>
      <c r="J40" s="331"/>
      <c r="K40" s="331"/>
      <c r="L40" s="331"/>
      <c r="M40" s="331"/>
      <c r="N40" s="331"/>
      <c r="O40" s="331"/>
      <c r="P40" s="331"/>
      <c r="Q40" s="331"/>
      <c r="R40" s="331"/>
      <c r="S40" s="331"/>
      <c r="T40" s="331"/>
      <c r="U40" s="331"/>
      <c r="V40" s="332"/>
      <c r="W40" s="197"/>
    </row>
    <row r="41" spans="1:23">
      <c r="A41" s="197"/>
      <c r="B41" s="1022"/>
      <c r="C41" s="1020"/>
      <c r="D41" s="1020"/>
      <c r="E41" s="1020"/>
      <c r="F41" s="1020"/>
      <c r="G41" s="1020"/>
      <c r="H41" s="1020"/>
      <c r="I41" s="1020"/>
      <c r="J41" s="1020"/>
      <c r="K41" s="1020"/>
      <c r="L41" s="1020"/>
      <c r="M41" s="1020"/>
      <c r="N41" s="1020"/>
      <c r="O41" s="1020"/>
      <c r="P41" s="1020"/>
      <c r="Q41" s="1020"/>
      <c r="R41" s="1020"/>
      <c r="S41" s="1020"/>
      <c r="T41" s="1020"/>
      <c r="U41" s="1020"/>
      <c r="V41" s="1021"/>
      <c r="W41" s="197"/>
    </row>
    <row r="42" spans="1:23">
      <c r="A42" s="197"/>
      <c r="B42" s="609"/>
      <c r="C42" s="914"/>
      <c r="D42" s="914"/>
      <c r="E42" s="914"/>
      <c r="F42" s="914"/>
      <c r="G42" s="914"/>
      <c r="H42" s="914"/>
      <c r="I42" s="331"/>
      <c r="J42" s="331"/>
      <c r="K42" s="331"/>
      <c r="L42" s="331"/>
      <c r="M42" s="331"/>
      <c r="N42" s="331"/>
      <c r="O42" s="331"/>
      <c r="P42" s="331"/>
      <c r="Q42" s="331"/>
      <c r="R42" s="331"/>
      <c r="S42" s="331"/>
      <c r="T42" s="331"/>
      <c r="U42" s="331"/>
      <c r="V42" s="332"/>
      <c r="W42" s="197"/>
    </row>
    <row r="43" spans="1:23">
      <c r="A43" s="197"/>
      <c r="B43" s="609"/>
      <c r="C43" s="914"/>
      <c r="D43" s="914"/>
      <c r="E43" s="914"/>
      <c r="F43" s="914"/>
      <c r="G43" s="914"/>
      <c r="H43" s="914"/>
      <c r="I43" s="914"/>
      <c r="J43" s="914"/>
      <c r="K43" s="914"/>
      <c r="L43" s="914"/>
      <c r="M43" s="331"/>
      <c r="N43" s="331"/>
      <c r="O43" s="914"/>
      <c r="P43" s="914"/>
      <c r="Q43" s="914"/>
      <c r="R43" s="914"/>
      <c r="S43" s="914"/>
      <c r="T43" s="914"/>
      <c r="U43" s="914"/>
      <c r="V43" s="460"/>
      <c r="W43" s="197"/>
    </row>
    <row r="44" spans="1:23">
      <c r="A44" s="197"/>
      <c r="B44" s="1022"/>
      <c r="C44" s="1020"/>
      <c r="D44" s="1020"/>
      <c r="E44" s="1020"/>
      <c r="F44" s="1020"/>
      <c r="G44" s="1020"/>
      <c r="H44" s="1020"/>
      <c r="I44" s="1020"/>
      <c r="J44" s="1020"/>
      <c r="K44" s="1020"/>
      <c r="L44" s="1020"/>
      <c r="M44" s="1020"/>
      <c r="N44" s="1020"/>
      <c r="O44" s="1020"/>
      <c r="P44" s="1020"/>
      <c r="Q44" s="1020"/>
      <c r="R44" s="1020"/>
      <c r="S44" s="1020"/>
      <c r="T44" s="1020"/>
      <c r="U44" s="1020"/>
      <c r="V44" s="1021"/>
      <c r="W44" s="197"/>
    </row>
    <row r="45" spans="1:23">
      <c r="A45" s="197"/>
      <c r="B45" s="619"/>
      <c r="C45" s="914"/>
      <c r="D45" s="914"/>
      <c r="E45" s="914"/>
      <c r="F45" s="914"/>
      <c r="G45" s="914"/>
      <c r="H45" s="914"/>
      <c r="I45" s="331"/>
      <c r="J45" s="331"/>
      <c r="K45" s="331"/>
      <c r="L45" s="331"/>
      <c r="M45" s="331"/>
      <c r="N45" s="331"/>
      <c r="O45" s="331"/>
      <c r="P45" s="331"/>
      <c r="Q45" s="331"/>
      <c r="R45" s="331"/>
      <c r="S45" s="331"/>
      <c r="T45" s="331"/>
      <c r="U45" s="331"/>
      <c r="V45" s="332"/>
      <c r="W45" s="197"/>
    </row>
    <row r="46" spans="1:23" ht="16.5" thickBot="1">
      <c r="A46" s="197"/>
      <c r="B46" s="609"/>
      <c r="C46" s="914"/>
      <c r="D46" s="914"/>
      <c r="E46" s="914"/>
      <c r="F46" s="914"/>
      <c r="G46" s="914"/>
      <c r="H46" s="914"/>
      <c r="I46" s="331"/>
      <c r="J46" s="331"/>
      <c r="K46" s="331"/>
      <c r="L46" s="331"/>
      <c r="M46" s="331"/>
      <c r="N46" s="877" t="s">
        <v>766</v>
      </c>
      <c r="O46" s="878">
        <f>AVERAGE(G14:J14)</f>
        <v>0.41250000000000003</v>
      </c>
      <c r="Q46" s="331"/>
      <c r="R46" s="331"/>
      <c r="S46" s="331"/>
      <c r="T46" s="331"/>
      <c r="U46" s="331"/>
      <c r="V46" s="332"/>
      <c r="W46" s="197"/>
    </row>
    <row r="47" spans="1:23" ht="15" thickBot="1">
      <c r="A47" s="197"/>
      <c r="B47" s="1023"/>
      <c r="C47" s="581"/>
      <c r="D47" s="581"/>
      <c r="E47" s="581"/>
      <c r="F47" s="581"/>
      <c r="G47" s="581"/>
      <c r="H47" s="581"/>
      <c r="I47" s="336"/>
      <c r="J47" s="336"/>
      <c r="K47" s="336"/>
      <c r="L47" s="336"/>
      <c r="M47" s="336"/>
      <c r="N47" s="336"/>
      <c r="O47" s="336"/>
      <c r="P47" s="336"/>
      <c r="Q47" s="336"/>
      <c r="R47" s="336"/>
      <c r="S47" s="336"/>
      <c r="T47" s="336"/>
      <c r="U47" s="336"/>
      <c r="V47" s="337"/>
      <c r="W47" s="197"/>
    </row>
    <row r="48" spans="1:23" ht="27" customHeight="1">
      <c r="A48" s="197"/>
      <c r="B48" s="197"/>
      <c r="C48" s="197"/>
      <c r="D48" s="197"/>
      <c r="E48" s="197"/>
      <c r="F48" s="197"/>
      <c r="G48" s="197"/>
      <c r="H48" s="197"/>
      <c r="I48" s="197"/>
      <c r="J48" s="197"/>
      <c r="K48" s="197"/>
      <c r="L48" s="197"/>
      <c r="M48" s="197"/>
      <c r="N48" s="197"/>
      <c r="O48" s="197"/>
      <c r="P48" s="197"/>
      <c r="Q48" s="197"/>
      <c r="R48" s="197"/>
      <c r="S48" s="197"/>
      <c r="T48" s="197"/>
      <c r="U48" s="315"/>
      <c r="V48" s="803" t="s">
        <v>1176</v>
      </c>
      <c r="W48" s="197"/>
    </row>
  </sheetData>
  <sheetProtection password="E6EF" sheet="1" objects="1" scenarios="1" selectLockedCells="1" selectUnlockedCells="1"/>
  <mergeCells count="6">
    <mergeCell ref="M7:M10"/>
    <mergeCell ref="B2:V2"/>
    <mergeCell ref="G4:H4"/>
    <mergeCell ref="I4:I5"/>
    <mergeCell ref="J4:J5"/>
    <mergeCell ref="M4:O5"/>
  </mergeCells>
  <pageMargins left="0.19685039370078741" right="0" top="0.31496062992125984" bottom="0" header="0" footer="0.15748031496062992"/>
  <pageSetup paperSize="9" scale="65" fitToHeight="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92D050"/>
    <pageSetUpPr fitToPage="1"/>
  </sheetPr>
  <dimension ref="A1:AJ33"/>
  <sheetViews>
    <sheetView view="pageBreakPreview" zoomScale="60" workbookViewId="0">
      <selection activeCell="B1" sqref="B1"/>
    </sheetView>
  </sheetViews>
  <sheetFormatPr defaultRowHeight="14.25"/>
  <cols>
    <col min="1" max="1" width="1.28515625" style="1528" customWidth="1"/>
    <col min="2" max="2" width="8.140625" style="1528" customWidth="1"/>
    <col min="3" max="35" width="9" style="1528" customWidth="1"/>
    <col min="36" max="16384" width="9.140625" style="1528"/>
  </cols>
  <sheetData>
    <row r="1" spans="1:36" ht="12.75" customHeight="1" thickBot="1">
      <c r="A1" s="1524"/>
      <c r="B1" s="1525" t="s">
        <v>1</v>
      </c>
      <c r="C1" s="1524"/>
      <c r="D1" s="1526" t="str">
        <f>Page3!A4</f>
        <v>MOHOKARE LOCAL MUNICIPALITY</v>
      </c>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7" t="str">
        <f>Page3!F4</f>
        <v>WSDP 2012</v>
      </c>
      <c r="AH1" s="1524"/>
      <c r="AI1" s="1524"/>
      <c r="AJ1" s="1524"/>
    </row>
    <row r="2" spans="1:36" ht="15" customHeight="1" thickBot="1">
      <c r="A2" s="1524"/>
      <c r="B2" s="3840" t="s">
        <v>780</v>
      </c>
      <c r="C2" s="3841"/>
      <c r="D2" s="3841"/>
      <c r="E2" s="3841"/>
      <c r="F2" s="3841"/>
      <c r="G2" s="3841"/>
      <c r="H2" s="3841"/>
      <c r="I2" s="3841"/>
      <c r="J2" s="3841"/>
      <c r="K2" s="3841"/>
      <c r="L2" s="3841"/>
      <c r="M2" s="3841"/>
      <c r="N2" s="3841"/>
      <c r="O2" s="3841"/>
      <c r="P2" s="3841"/>
      <c r="Q2" s="3841"/>
      <c r="R2" s="3841"/>
      <c r="S2" s="3841"/>
      <c r="T2" s="3841"/>
      <c r="U2" s="3841"/>
      <c r="V2" s="3841"/>
      <c r="W2" s="3841"/>
      <c r="X2" s="3841"/>
      <c r="Y2" s="3841"/>
      <c r="Z2" s="3841"/>
      <c r="AA2" s="3841"/>
      <c r="AB2" s="3841"/>
      <c r="AC2" s="3841"/>
      <c r="AD2" s="3841"/>
      <c r="AE2" s="3841"/>
      <c r="AF2" s="3841"/>
      <c r="AG2" s="3841"/>
      <c r="AH2" s="3841"/>
      <c r="AI2" s="3842"/>
      <c r="AJ2" s="1524"/>
    </row>
    <row r="3" spans="1:36" ht="7.5" customHeight="1">
      <c r="A3" s="1524"/>
      <c r="B3" s="1529"/>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1"/>
      <c r="AJ3" s="1524"/>
    </row>
    <row r="4" spans="1:36" ht="22.5" customHeight="1">
      <c r="A4" s="1524"/>
      <c r="B4" s="1532" t="s">
        <v>832</v>
      </c>
      <c r="C4" s="1533"/>
      <c r="D4" s="1533"/>
      <c r="E4" s="1533"/>
      <c r="F4" s="1533"/>
      <c r="G4" s="1534"/>
      <c r="H4" s="1534"/>
      <c r="I4" s="1534"/>
      <c r="J4" s="1534"/>
      <c r="K4" s="1534"/>
      <c r="L4" s="1534"/>
      <c r="M4" s="1534"/>
      <c r="N4" s="1534"/>
      <c r="O4" s="1534"/>
      <c r="P4" s="1534"/>
      <c r="Q4" s="1534"/>
      <c r="R4" s="1534"/>
      <c r="S4" s="1534"/>
      <c r="T4" s="1534"/>
      <c r="U4" s="1534"/>
      <c r="V4" s="1534"/>
      <c r="W4" s="1534"/>
      <c r="X4" s="1534"/>
      <c r="Y4" s="1534"/>
      <c r="Z4" s="1534"/>
      <c r="AA4" s="1534"/>
      <c r="AB4" s="1534"/>
      <c r="AC4" s="1534"/>
      <c r="AD4" s="1534"/>
      <c r="AE4" s="1534"/>
      <c r="AF4" s="1534"/>
      <c r="AG4" s="1534"/>
      <c r="AH4" s="1534"/>
      <c r="AI4" s="1535"/>
      <c r="AJ4" s="1524"/>
    </row>
    <row r="5" spans="1:36">
      <c r="A5" s="1524"/>
      <c r="B5" s="1536"/>
      <c r="C5" s="1537"/>
      <c r="D5" s="1537"/>
      <c r="E5" s="1537"/>
      <c r="F5" s="1537"/>
      <c r="G5" s="1538"/>
      <c r="H5" s="1538"/>
      <c r="I5" s="1538"/>
      <c r="J5" s="1538"/>
      <c r="K5" s="1538"/>
      <c r="L5" s="1538"/>
      <c r="M5" s="1538"/>
      <c r="N5" s="1538"/>
      <c r="O5" s="1538"/>
      <c r="P5" s="1538"/>
      <c r="Q5" s="1538"/>
      <c r="R5" s="1538"/>
      <c r="S5" s="1538"/>
      <c r="T5" s="1538"/>
      <c r="U5" s="1538"/>
      <c r="V5" s="1538"/>
      <c r="W5" s="1538"/>
      <c r="X5" s="1538"/>
      <c r="Y5" s="1538"/>
      <c r="Z5" s="1538"/>
      <c r="AA5" s="1538"/>
      <c r="AB5" s="1538"/>
      <c r="AC5" s="1534"/>
      <c r="AD5" s="1534"/>
      <c r="AE5" s="1534"/>
      <c r="AF5" s="1534"/>
      <c r="AG5" s="1534"/>
      <c r="AH5" s="1539"/>
      <c r="AI5" s="1540"/>
      <c r="AJ5" s="1524"/>
    </row>
    <row r="6" spans="1:36" ht="20.25">
      <c r="A6" s="1524"/>
      <c r="B6" s="1541" t="s">
        <v>828</v>
      </c>
      <c r="C6" s="1537"/>
      <c r="D6" s="1537"/>
      <c r="E6" s="1537"/>
      <c r="F6" s="1537"/>
      <c r="G6" s="1538"/>
      <c r="H6" s="1538"/>
      <c r="I6" s="1538"/>
      <c r="J6" s="1538"/>
      <c r="K6" s="1538"/>
      <c r="L6" s="1538"/>
      <c r="M6" s="1538"/>
      <c r="N6" s="1538"/>
      <c r="O6" s="1538"/>
      <c r="P6" s="1538"/>
      <c r="Q6" s="1538"/>
      <c r="R6" s="1538"/>
      <c r="S6" s="1538"/>
      <c r="T6" s="1538"/>
      <c r="U6" s="1538"/>
      <c r="V6" s="1538"/>
      <c r="W6" s="1538"/>
      <c r="X6" s="1538"/>
      <c r="Y6" s="1538"/>
      <c r="Z6" s="1538"/>
      <c r="AA6" s="1538"/>
      <c r="AB6" s="1538"/>
      <c r="AC6" s="1534"/>
      <c r="AD6" s="1534"/>
      <c r="AE6" s="1534"/>
      <c r="AF6" s="1534"/>
      <c r="AG6" s="1534"/>
      <c r="AH6" s="1539"/>
      <c r="AI6" s="1540"/>
      <c r="AJ6" s="1524"/>
    </row>
    <row r="7" spans="1:36" ht="10.5" customHeight="1">
      <c r="A7" s="1524"/>
      <c r="B7" s="1541"/>
      <c r="C7" s="1537"/>
      <c r="D7" s="1537"/>
      <c r="E7" s="1537"/>
      <c r="F7" s="1537"/>
      <c r="G7" s="1538"/>
      <c r="H7" s="1538"/>
      <c r="I7" s="1538"/>
      <c r="J7" s="1538"/>
      <c r="K7" s="1538"/>
      <c r="L7" s="1538"/>
      <c r="M7" s="1538"/>
      <c r="N7" s="1538"/>
      <c r="O7" s="1538"/>
      <c r="P7" s="1538"/>
      <c r="Q7" s="1538"/>
      <c r="R7" s="1538"/>
      <c r="S7" s="1538"/>
      <c r="T7" s="1538"/>
      <c r="U7" s="1538"/>
      <c r="V7" s="1538"/>
      <c r="W7" s="1538"/>
      <c r="X7" s="1538"/>
      <c r="Y7" s="1538"/>
      <c r="Z7" s="1538"/>
      <c r="AA7" s="1538"/>
      <c r="AB7" s="1538"/>
      <c r="AC7" s="1534"/>
      <c r="AD7" s="1534"/>
      <c r="AE7" s="1534"/>
      <c r="AF7" s="1534"/>
      <c r="AG7" s="1534"/>
      <c r="AH7" s="1539"/>
      <c r="AI7" s="1540"/>
      <c r="AJ7" s="1524"/>
    </row>
    <row r="8" spans="1:36">
      <c r="A8" s="1524"/>
      <c r="B8" s="1542" t="s">
        <v>1126</v>
      </c>
      <c r="C8" s="1543"/>
      <c r="D8" s="1543"/>
      <c r="E8" s="1543"/>
      <c r="F8" s="1543"/>
      <c r="G8" s="1538"/>
      <c r="H8" s="1538"/>
      <c r="I8" s="1538"/>
      <c r="J8" s="1538"/>
      <c r="K8" s="1538"/>
      <c r="L8" s="1538"/>
      <c r="M8" s="1538"/>
      <c r="N8" s="1538"/>
      <c r="O8" s="1538"/>
      <c r="P8" s="1538"/>
      <c r="Q8" s="1538"/>
      <c r="R8" s="1538"/>
      <c r="S8" s="1538"/>
      <c r="T8" s="1538"/>
      <c r="U8" s="1538"/>
      <c r="V8" s="1538"/>
      <c r="W8" s="1538"/>
      <c r="X8" s="1538"/>
      <c r="Y8" s="1538"/>
      <c r="Z8" s="1538"/>
      <c r="AA8" s="1538"/>
      <c r="AB8" s="1538"/>
      <c r="AC8" s="1539"/>
      <c r="AD8" s="1539"/>
      <c r="AE8" s="1539"/>
      <c r="AF8" s="1539"/>
      <c r="AG8" s="1539"/>
      <c r="AH8" s="1539"/>
      <c r="AI8" s="1540"/>
      <c r="AJ8" s="1524"/>
    </row>
    <row r="9" spans="1:36" s="277" customFormat="1" ht="65.25" customHeight="1">
      <c r="A9" s="818"/>
      <c r="B9" s="287"/>
      <c r="C9" s="1759" t="s">
        <v>1109</v>
      </c>
      <c r="D9" s="3837" t="s">
        <v>1501</v>
      </c>
      <c r="E9" s="3838"/>
      <c r="F9" s="3838"/>
      <c r="G9" s="3838"/>
      <c r="H9" s="3838"/>
      <c r="I9" s="3838"/>
      <c r="J9" s="3838"/>
      <c r="K9" s="3838"/>
      <c r="L9" s="3838"/>
      <c r="M9" s="3838"/>
      <c r="N9" s="3838"/>
      <c r="O9" s="3838"/>
      <c r="P9" s="3838"/>
      <c r="Q9" s="3838"/>
      <c r="R9" s="3838"/>
      <c r="S9" s="3838"/>
      <c r="T9" s="3838"/>
      <c r="U9" s="3838"/>
      <c r="V9" s="3838"/>
      <c r="W9" s="3838"/>
      <c r="X9" s="3838"/>
      <c r="Y9" s="3838"/>
      <c r="Z9" s="3838"/>
      <c r="AA9" s="3838"/>
      <c r="AB9" s="3838"/>
      <c r="AC9" s="3838"/>
      <c r="AD9" s="3838"/>
      <c r="AE9" s="3838"/>
      <c r="AF9" s="3838"/>
      <c r="AG9" s="3838"/>
      <c r="AH9" s="3838"/>
      <c r="AI9" s="3839"/>
      <c r="AJ9" s="197"/>
    </row>
    <row r="10" spans="1:36" s="277" customFormat="1" ht="65.25" customHeight="1">
      <c r="A10" s="818"/>
      <c r="B10" s="287"/>
      <c r="C10" s="1759" t="s">
        <v>1110</v>
      </c>
      <c r="D10" s="3837" t="s">
        <v>1502</v>
      </c>
      <c r="E10" s="3838"/>
      <c r="F10" s="3838"/>
      <c r="G10" s="3838"/>
      <c r="H10" s="3838"/>
      <c r="I10" s="3838"/>
      <c r="J10" s="3838"/>
      <c r="K10" s="3838"/>
      <c r="L10" s="3838"/>
      <c r="M10" s="3838"/>
      <c r="N10" s="3838"/>
      <c r="O10" s="3838"/>
      <c r="P10" s="3838"/>
      <c r="Q10" s="3838"/>
      <c r="R10" s="3838"/>
      <c r="S10" s="3838"/>
      <c r="T10" s="3838"/>
      <c r="U10" s="3838"/>
      <c r="V10" s="3838"/>
      <c r="W10" s="3838"/>
      <c r="X10" s="3838"/>
      <c r="Y10" s="3838"/>
      <c r="Z10" s="3838"/>
      <c r="AA10" s="3838"/>
      <c r="AB10" s="3838"/>
      <c r="AC10" s="3838"/>
      <c r="AD10" s="3838"/>
      <c r="AE10" s="3838"/>
      <c r="AF10" s="3838"/>
      <c r="AG10" s="3838"/>
      <c r="AH10" s="3838"/>
      <c r="AI10" s="3839"/>
      <c r="AJ10" s="197"/>
    </row>
    <row r="11" spans="1:36" s="277" customFormat="1" ht="65.25" customHeight="1">
      <c r="A11" s="818"/>
      <c r="B11" s="276"/>
      <c r="C11" s="1759" t="s">
        <v>1111</v>
      </c>
      <c r="D11" s="3837" t="s">
        <v>1503</v>
      </c>
      <c r="E11" s="3838"/>
      <c r="F11" s="3838"/>
      <c r="G11" s="3838"/>
      <c r="H11" s="3838"/>
      <c r="I11" s="3838"/>
      <c r="J11" s="3838"/>
      <c r="K11" s="3838"/>
      <c r="L11" s="3838"/>
      <c r="M11" s="3838"/>
      <c r="N11" s="3838"/>
      <c r="O11" s="3838"/>
      <c r="P11" s="3838"/>
      <c r="Q11" s="3838"/>
      <c r="R11" s="3838"/>
      <c r="S11" s="3838"/>
      <c r="T11" s="3838"/>
      <c r="U11" s="3838"/>
      <c r="V11" s="3838"/>
      <c r="W11" s="3838"/>
      <c r="X11" s="3838"/>
      <c r="Y11" s="3838"/>
      <c r="Z11" s="3838"/>
      <c r="AA11" s="3838"/>
      <c r="AB11" s="3838"/>
      <c r="AC11" s="3838"/>
      <c r="AD11" s="3838"/>
      <c r="AE11" s="3838"/>
      <c r="AF11" s="3838"/>
      <c r="AG11" s="3838"/>
      <c r="AH11" s="3838"/>
      <c r="AI11" s="3839"/>
      <c r="AJ11" s="197"/>
    </row>
    <row r="12" spans="1:36" ht="15.75" customHeight="1">
      <c r="A12" s="1524"/>
      <c r="B12" s="1542" t="s">
        <v>1127</v>
      </c>
      <c r="C12" s="1543"/>
      <c r="D12" s="1543"/>
      <c r="E12" s="1543"/>
      <c r="F12" s="1543"/>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44"/>
      <c r="AD12" s="1544"/>
      <c r="AE12" s="1544"/>
      <c r="AF12" s="1544"/>
      <c r="AG12" s="1544"/>
      <c r="AH12" s="1539"/>
      <c r="AI12" s="1540"/>
      <c r="AJ12" s="1524"/>
    </row>
    <row r="13" spans="1:36" s="277" customFormat="1" ht="65.25" customHeight="1">
      <c r="A13" s="818"/>
      <c r="B13" s="287"/>
      <c r="C13" s="1759" t="s">
        <v>1109</v>
      </c>
      <c r="D13" s="3837" t="s">
        <v>1504</v>
      </c>
      <c r="E13" s="3838"/>
      <c r="F13" s="3838"/>
      <c r="G13" s="3838"/>
      <c r="H13" s="3838"/>
      <c r="I13" s="3838"/>
      <c r="J13" s="3838"/>
      <c r="K13" s="3838"/>
      <c r="L13" s="3838"/>
      <c r="M13" s="3838"/>
      <c r="N13" s="3838"/>
      <c r="O13" s="3838"/>
      <c r="P13" s="3838"/>
      <c r="Q13" s="3838"/>
      <c r="R13" s="3838"/>
      <c r="S13" s="3838"/>
      <c r="T13" s="3838"/>
      <c r="U13" s="3838"/>
      <c r="V13" s="3838"/>
      <c r="W13" s="3838"/>
      <c r="X13" s="3838"/>
      <c r="Y13" s="3838"/>
      <c r="Z13" s="3838"/>
      <c r="AA13" s="3838"/>
      <c r="AB13" s="3838"/>
      <c r="AC13" s="3838"/>
      <c r="AD13" s="3838"/>
      <c r="AE13" s="3838"/>
      <c r="AF13" s="3838"/>
      <c r="AG13" s="3838"/>
      <c r="AH13" s="3838"/>
      <c r="AI13" s="3839"/>
      <c r="AJ13" s="197"/>
    </row>
    <row r="14" spans="1:36" s="277" customFormat="1" ht="65.25" customHeight="1">
      <c r="A14" s="818"/>
      <c r="B14" s="287"/>
      <c r="C14" s="1759" t="s">
        <v>1110</v>
      </c>
      <c r="D14" s="3837" t="s">
        <v>1505</v>
      </c>
      <c r="E14" s="3838"/>
      <c r="F14" s="3838"/>
      <c r="G14" s="3838"/>
      <c r="H14" s="3838"/>
      <c r="I14" s="3838"/>
      <c r="J14" s="3838"/>
      <c r="K14" s="3838"/>
      <c r="L14" s="3838"/>
      <c r="M14" s="3838"/>
      <c r="N14" s="3838"/>
      <c r="O14" s="3838"/>
      <c r="P14" s="3838"/>
      <c r="Q14" s="3838"/>
      <c r="R14" s="3838"/>
      <c r="S14" s="3838"/>
      <c r="T14" s="3838"/>
      <c r="U14" s="3838"/>
      <c r="V14" s="3838"/>
      <c r="W14" s="3838"/>
      <c r="X14" s="3838"/>
      <c r="Y14" s="3838"/>
      <c r="Z14" s="3838"/>
      <c r="AA14" s="3838"/>
      <c r="AB14" s="3838"/>
      <c r="AC14" s="3838"/>
      <c r="AD14" s="3838"/>
      <c r="AE14" s="3838"/>
      <c r="AF14" s="3838"/>
      <c r="AG14" s="3838"/>
      <c r="AH14" s="3838"/>
      <c r="AI14" s="3839"/>
      <c r="AJ14" s="197"/>
    </row>
    <row r="15" spans="1:36" s="277" customFormat="1" ht="65.25" customHeight="1">
      <c r="A15" s="818"/>
      <c r="B15" s="276"/>
      <c r="C15" s="1759" t="s">
        <v>1111</v>
      </c>
      <c r="D15" s="3837" t="s">
        <v>1506</v>
      </c>
      <c r="E15" s="3838"/>
      <c r="F15" s="3838"/>
      <c r="G15" s="3838"/>
      <c r="H15" s="3838"/>
      <c r="I15" s="3838"/>
      <c r="J15" s="3838"/>
      <c r="K15" s="3838"/>
      <c r="L15" s="3838"/>
      <c r="M15" s="3838"/>
      <c r="N15" s="3838"/>
      <c r="O15" s="3838"/>
      <c r="P15" s="3838"/>
      <c r="Q15" s="3838"/>
      <c r="R15" s="3838"/>
      <c r="S15" s="3838"/>
      <c r="T15" s="3838"/>
      <c r="U15" s="3838"/>
      <c r="V15" s="3838"/>
      <c r="W15" s="3838"/>
      <c r="X15" s="3838"/>
      <c r="Y15" s="3838"/>
      <c r="Z15" s="3838"/>
      <c r="AA15" s="3838"/>
      <c r="AB15" s="3838"/>
      <c r="AC15" s="3838"/>
      <c r="AD15" s="3838"/>
      <c r="AE15" s="3838"/>
      <c r="AF15" s="3838"/>
      <c r="AG15" s="3838"/>
      <c r="AH15" s="3838"/>
      <c r="AI15" s="3839"/>
      <c r="AJ15" s="197"/>
    </row>
    <row r="16" spans="1:36">
      <c r="A16" s="1524"/>
      <c r="B16" s="1542" t="s">
        <v>1128</v>
      </c>
      <c r="C16" s="1543"/>
      <c r="D16" s="1543"/>
      <c r="E16" s="1543"/>
      <c r="F16" s="1543"/>
      <c r="G16" s="1537"/>
      <c r="H16" s="1537"/>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45"/>
      <c r="AJ16" s="1524"/>
    </row>
    <row r="17" spans="1:36" s="277" customFormat="1" ht="65.25" customHeight="1">
      <c r="A17" s="818"/>
      <c r="B17" s="287"/>
      <c r="C17" s="1759" t="s">
        <v>1109</v>
      </c>
      <c r="D17" s="3837" t="s">
        <v>1507</v>
      </c>
      <c r="E17" s="3838"/>
      <c r="F17" s="3838"/>
      <c r="G17" s="3838"/>
      <c r="H17" s="3838"/>
      <c r="I17" s="3838"/>
      <c r="J17" s="3838"/>
      <c r="K17" s="3838"/>
      <c r="L17" s="3838"/>
      <c r="M17" s="3838"/>
      <c r="N17" s="3838"/>
      <c r="O17" s="3838"/>
      <c r="P17" s="3838"/>
      <c r="Q17" s="3838"/>
      <c r="R17" s="3838"/>
      <c r="S17" s="3838"/>
      <c r="T17" s="3838"/>
      <c r="U17" s="3838"/>
      <c r="V17" s="3838"/>
      <c r="W17" s="3838"/>
      <c r="X17" s="3838"/>
      <c r="Y17" s="3838"/>
      <c r="Z17" s="3838"/>
      <c r="AA17" s="3838"/>
      <c r="AB17" s="3838"/>
      <c r="AC17" s="3838"/>
      <c r="AD17" s="3838"/>
      <c r="AE17" s="3838"/>
      <c r="AF17" s="3838"/>
      <c r="AG17" s="3838"/>
      <c r="AH17" s="3838"/>
      <c r="AI17" s="3839"/>
      <c r="AJ17" s="197"/>
    </row>
    <row r="18" spans="1:36" s="277" customFormat="1" ht="65.25" customHeight="1">
      <c r="A18" s="818"/>
      <c r="B18" s="287"/>
      <c r="C18" s="1759" t="s">
        <v>1110</v>
      </c>
      <c r="D18" s="3837" t="s">
        <v>1508</v>
      </c>
      <c r="E18" s="3838"/>
      <c r="F18" s="3838"/>
      <c r="G18" s="3838"/>
      <c r="H18" s="3838"/>
      <c r="I18" s="3838"/>
      <c r="J18" s="3838"/>
      <c r="K18" s="3838"/>
      <c r="L18" s="3838"/>
      <c r="M18" s="3838"/>
      <c r="N18" s="3838"/>
      <c r="O18" s="3838"/>
      <c r="P18" s="3838"/>
      <c r="Q18" s="3838"/>
      <c r="R18" s="3838"/>
      <c r="S18" s="3838"/>
      <c r="T18" s="3838"/>
      <c r="U18" s="3838"/>
      <c r="V18" s="3838"/>
      <c r="W18" s="3838"/>
      <c r="X18" s="3838"/>
      <c r="Y18" s="3838"/>
      <c r="Z18" s="3838"/>
      <c r="AA18" s="3838"/>
      <c r="AB18" s="3838"/>
      <c r="AC18" s="3838"/>
      <c r="AD18" s="3838"/>
      <c r="AE18" s="3838"/>
      <c r="AF18" s="3838"/>
      <c r="AG18" s="3838"/>
      <c r="AH18" s="3838"/>
      <c r="AI18" s="3839"/>
      <c r="AJ18" s="197"/>
    </row>
    <row r="19" spans="1:36" s="277" customFormat="1" ht="65.25" customHeight="1">
      <c r="A19" s="818"/>
      <c r="B19" s="276"/>
      <c r="C19" s="1759" t="s">
        <v>1111</v>
      </c>
      <c r="D19" s="3837" t="s">
        <v>1509</v>
      </c>
      <c r="E19" s="3838"/>
      <c r="F19" s="3838"/>
      <c r="G19" s="3838"/>
      <c r="H19" s="3838"/>
      <c r="I19" s="3838"/>
      <c r="J19" s="3838"/>
      <c r="K19" s="3838"/>
      <c r="L19" s="3838"/>
      <c r="M19" s="3838"/>
      <c r="N19" s="3838"/>
      <c r="O19" s="3838"/>
      <c r="P19" s="3838"/>
      <c r="Q19" s="3838"/>
      <c r="R19" s="3838"/>
      <c r="S19" s="3838"/>
      <c r="T19" s="3838"/>
      <c r="U19" s="3838"/>
      <c r="V19" s="3838"/>
      <c r="W19" s="3838"/>
      <c r="X19" s="3838"/>
      <c r="Y19" s="3838"/>
      <c r="Z19" s="3838"/>
      <c r="AA19" s="3838"/>
      <c r="AB19" s="3838"/>
      <c r="AC19" s="3838"/>
      <c r="AD19" s="3838"/>
      <c r="AE19" s="3838"/>
      <c r="AF19" s="3838"/>
      <c r="AG19" s="3838"/>
      <c r="AH19" s="3838"/>
      <c r="AI19" s="3839"/>
      <c r="AJ19" s="197"/>
    </row>
    <row r="20" spans="1:36">
      <c r="A20" s="1524"/>
      <c r="B20" s="1542" t="s">
        <v>1129</v>
      </c>
      <c r="C20" s="1543"/>
      <c r="D20" s="1543"/>
      <c r="E20" s="1543"/>
      <c r="F20" s="1543"/>
      <c r="G20" s="1538"/>
      <c r="H20" s="1538"/>
      <c r="I20" s="1538"/>
      <c r="J20" s="1538"/>
      <c r="K20" s="1538"/>
      <c r="L20" s="1538"/>
      <c r="M20" s="1538"/>
      <c r="N20" s="1538"/>
      <c r="O20" s="1538"/>
      <c r="P20" s="1538"/>
      <c r="Q20" s="1538"/>
      <c r="R20" s="1538"/>
      <c r="S20" s="1538"/>
      <c r="T20" s="1538"/>
      <c r="U20" s="1538"/>
      <c r="V20" s="1538"/>
      <c r="W20" s="1538"/>
      <c r="X20" s="1538"/>
      <c r="Y20" s="1538"/>
      <c r="Z20" s="1538"/>
      <c r="AA20" s="1538"/>
      <c r="AB20" s="1538"/>
      <c r="AC20" s="1539"/>
      <c r="AD20" s="1539"/>
      <c r="AE20" s="1539"/>
      <c r="AF20" s="1539"/>
      <c r="AG20" s="1539"/>
      <c r="AH20" s="1539"/>
      <c r="AI20" s="1540"/>
      <c r="AJ20" s="1524"/>
    </row>
    <row r="21" spans="1:36" s="277" customFormat="1" ht="65.25" customHeight="1">
      <c r="A21" s="818"/>
      <c r="B21" s="287"/>
      <c r="C21" s="1759" t="s">
        <v>1109</v>
      </c>
      <c r="D21" s="3837" t="s">
        <v>1510</v>
      </c>
      <c r="E21" s="3838"/>
      <c r="F21" s="3838"/>
      <c r="G21" s="3838"/>
      <c r="H21" s="3838"/>
      <c r="I21" s="3838"/>
      <c r="J21" s="3838"/>
      <c r="K21" s="3838"/>
      <c r="L21" s="3838"/>
      <c r="M21" s="3838"/>
      <c r="N21" s="3838"/>
      <c r="O21" s="3838"/>
      <c r="P21" s="3838"/>
      <c r="Q21" s="3838"/>
      <c r="R21" s="3838"/>
      <c r="S21" s="3838"/>
      <c r="T21" s="3838"/>
      <c r="U21" s="3838"/>
      <c r="V21" s="3838"/>
      <c r="W21" s="3838"/>
      <c r="X21" s="3838"/>
      <c r="Y21" s="3838"/>
      <c r="Z21" s="3838"/>
      <c r="AA21" s="3838"/>
      <c r="AB21" s="3838"/>
      <c r="AC21" s="3838"/>
      <c r="AD21" s="3838"/>
      <c r="AE21" s="3838"/>
      <c r="AF21" s="3838"/>
      <c r="AG21" s="3838"/>
      <c r="AH21" s="3838"/>
      <c r="AI21" s="3839"/>
      <c r="AJ21" s="197"/>
    </row>
    <row r="22" spans="1:36" s="277" customFormat="1" ht="65.25" customHeight="1">
      <c r="A22" s="818"/>
      <c r="B22" s="287"/>
      <c r="C22" s="1759" t="s">
        <v>1110</v>
      </c>
      <c r="D22" s="3837" t="s">
        <v>1511</v>
      </c>
      <c r="E22" s="3838"/>
      <c r="F22" s="3838"/>
      <c r="G22" s="3838"/>
      <c r="H22" s="3838"/>
      <c r="I22" s="3838"/>
      <c r="J22" s="3838"/>
      <c r="K22" s="3838"/>
      <c r="L22" s="3838"/>
      <c r="M22" s="3838"/>
      <c r="N22" s="3838"/>
      <c r="O22" s="3838"/>
      <c r="P22" s="3838"/>
      <c r="Q22" s="3838"/>
      <c r="R22" s="3838"/>
      <c r="S22" s="3838"/>
      <c r="T22" s="3838"/>
      <c r="U22" s="3838"/>
      <c r="V22" s="3838"/>
      <c r="W22" s="3838"/>
      <c r="X22" s="3838"/>
      <c r="Y22" s="3838"/>
      <c r="Z22" s="3838"/>
      <c r="AA22" s="3838"/>
      <c r="AB22" s="3838"/>
      <c r="AC22" s="3838"/>
      <c r="AD22" s="3838"/>
      <c r="AE22" s="3838"/>
      <c r="AF22" s="3838"/>
      <c r="AG22" s="3838"/>
      <c r="AH22" s="3838"/>
      <c r="AI22" s="3839"/>
      <c r="AJ22" s="197"/>
    </row>
    <row r="23" spans="1:36" s="277" customFormat="1" ht="65.25" customHeight="1">
      <c r="A23" s="818"/>
      <c r="B23" s="276"/>
      <c r="C23" s="1759" t="s">
        <v>1111</v>
      </c>
      <c r="D23" s="3837" t="s">
        <v>1512</v>
      </c>
      <c r="E23" s="3838"/>
      <c r="F23" s="3838"/>
      <c r="G23" s="3838"/>
      <c r="H23" s="3838"/>
      <c r="I23" s="3838"/>
      <c r="J23" s="3838"/>
      <c r="K23" s="3838"/>
      <c r="L23" s="3838"/>
      <c r="M23" s="3838"/>
      <c r="N23" s="3838"/>
      <c r="O23" s="3838"/>
      <c r="P23" s="3838"/>
      <c r="Q23" s="3838"/>
      <c r="R23" s="3838"/>
      <c r="S23" s="3838"/>
      <c r="T23" s="3838"/>
      <c r="U23" s="3838"/>
      <c r="V23" s="3838"/>
      <c r="W23" s="3838"/>
      <c r="X23" s="3838"/>
      <c r="Y23" s="3838"/>
      <c r="Z23" s="3838"/>
      <c r="AA23" s="3838"/>
      <c r="AB23" s="3838"/>
      <c r="AC23" s="3838"/>
      <c r="AD23" s="3838"/>
      <c r="AE23" s="3838"/>
      <c r="AF23" s="3838"/>
      <c r="AG23" s="3838"/>
      <c r="AH23" s="3838"/>
      <c r="AI23" s="3839"/>
      <c r="AJ23" s="197"/>
    </row>
    <row r="24" spans="1:36" ht="15.75" customHeight="1">
      <c r="A24" s="1524"/>
      <c r="B24" s="1542" t="s">
        <v>1012</v>
      </c>
      <c r="C24" s="1543"/>
      <c r="D24" s="1543"/>
      <c r="E24" s="1543"/>
      <c r="F24" s="1543"/>
      <c r="G24" s="1538"/>
      <c r="H24" s="1538"/>
      <c r="I24" s="1538"/>
      <c r="J24" s="1538"/>
      <c r="K24" s="1538"/>
      <c r="L24" s="1538"/>
      <c r="M24" s="1538"/>
      <c r="N24" s="1538"/>
      <c r="O24" s="1538"/>
      <c r="P24" s="1538"/>
      <c r="Q24" s="1538"/>
      <c r="R24" s="1538"/>
      <c r="S24" s="1538"/>
      <c r="T24" s="1538"/>
      <c r="U24" s="1538"/>
      <c r="V24" s="1538"/>
      <c r="W24" s="1538"/>
      <c r="X24" s="1538"/>
      <c r="Y24" s="1538"/>
      <c r="Z24" s="1538"/>
      <c r="AA24" s="1538"/>
      <c r="AB24" s="1538"/>
      <c r="AC24" s="1544"/>
      <c r="AD24" s="1544"/>
      <c r="AE24" s="1544"/>
      <c r="AF24" s="1544"/>
      <c r="AG24" s="1544"/>
      <c r="AH24" s="1539"/>
      <c r="AI24" s="1540"/>
      <c r="AJ24" s="1524"/>
    </row>
    <row r="25" spans="1:36" s="277" customFormat="1" ht="65.25" customHeight="1">
      <c r="A25" s="818"/>
      <c r="B25" s="287"/>
      <c r="C25" s="1759" t="s">
        <v>1109</v>
      </c>
      <c r="D25" s="3837" t="s">
        <v>1513</v>
      </c>
      <c r="E25" s="3838"/>
      <c r="F25" s="3838"/>
      <c r="G25" s="3838"/>
      <c r="H25" s="3838"/>
      <c r="I25" s="3838"/>
      <c r="J25" s="3838"/>
      <c r="K25" s="3838"/>
      <c r="L25" s="3838"/>
      <c r="M25" s="3838"/>
      <c r="N25" s="3838"/>
      <c r="O25" s="3838"/>
      <c r="P25" s="3838"/>
      <c r="Q25" s="3838"/>
      <c r="R25" s="3838"/>
      <c r="S25" s="3838"/>
      <c r="T25" s="3838"/>
      <c r="U25" s="3838"/>
      <c r="V25" s="3838"/>
      <c r="W25" s="3838"/>
      <c r="X25" s="3838"/>
      <c r="Y25" s="3838"/>
      <c r="Z25" s="3838"/>
      <c r="AA25" s="3838"/>
      <c r="AB25" s="3838"/>
      <c r="AC25" s="3838"/>
      <c r="AD25" s="3838"/>
      <c r="AE25" s="3838"/>
      <c r="AF25" s="3838"/>
      <c r="AG25" s="3838"/>
      <c r="AH25" s="3838"/>
      <c r="AI25" s="3839"/>
      <c r="AJ25" s="197"/>
    </row>
    <row r="26" spans="1:36" s="277" customFormat="1" ht="65.25" customHeight="1">
      <c r="A26" s="818"/>
      <c r="B26" s="287"/>
      <c r="C26" s="1759" t="s">
        <v>1110</v>
      </c>
      <c r="D26" s="3837" t="s">
        <v>1514</v>
      </c>
      <c r="E26" s="3838"/>
      <c r="F26" s="3838"/>
      <c r="G26" s="3838"/>
      <c r="H26" s="3838"/>
      <c r="I26" s="3838"/>
      <c r="J26" s="3838"/>
      <c r="K26" s="3838"/>
      <c r="L26" s="3838"/>
      <c r="M26" s="3838"/>
      <c r="N26" s="3838"/>
      <c r="O26" s="3838"/>
      <c r="P26" s="3838"/>
      <c r="Q26" s="3838"/>
      <c r="R26" s="3838"/>
      <c r="S26" s="3838"/>
      <c r="T26" s="3838"/>
      <c r="U26" s="3838"/>
      <c r="V26" s="3838"/>
      <c r="W26" s="3838"/>
      <c r="X26" s="3838"/>
      <c r="Y26" s="3838"/>
      <c r="Z26" s="3838"/>
      <c r="AA26" s="3838"/>
      <c r="AB26" s="3838"/>
      <c r="AC26" s="3838"/>
      <c r="AD26" s="3838"/>
      <c r="AE26" s="3838"/>
      <c r="AF26" s="3838"/>
      <c r="AG26" s="3838"/>
      <c r="AH26" s="3838"/>
      <c r="AI26" s="3839"/>
      <c r="AJ26" s="197"/>
    </row>
    <row r="27" spans="1:36" s="277" customFormat="1" ht="65.25" customHeight="1">
      <c r="A27" s="818"/>
      <c r="B27" s="276"/>
      <c r="C27" s="1759" t="s">
        <v>1111</v>
      </c>
      <c r="D27" s="3837" t="s">
        <v>1515</v>
      </c>
      <c r="E27" s="3838"/>
      <c r="F27" s="3838"/>
      <c r="G27" s="3838"/>
      <c r="H27" s="3838"/>
      <c r="I27" s="3838"/>
      <c r="J27" s="3838"/>
      <c r="K27" s="3838"/>
      <c r="L27" s="3838"/>
      <c r="M27" s="3838"/>
      <c r="N27" s="3838"/>
      <c r="O27" s="3838"/>
      <c r="P27" s="3838"/>
      <c r="Q27" s="3838"/>
      <c r="R27" s="3838"/>
      <c r="S27" s="3838"/>
      <c r="T27" s="3838"/>
      <c r="U27" s="3838"/>
      <c r="V27" s="3838"/>
      <c r="W27" s="3838"/>
      <c r="X27" s="3838"/>
      <c r="Y27" s="3838"/>
      <c r="Z27" s="3838"/>
      <c r="AA27" s="3838"/>
      <c r="AB27" s="3838"/>
      <c r="AC27" s="3838"/>
      <c r="AD27" s="3838"/>
      <c r="AE27" s="3838"/>
      <c r="AF27" s="3838"/>
      <c r="AG27" s="3838"/>
      <c r="AH27" s="3838"/>
      <c r="AI27" s="3839"/>
      <c r="AJ27" s="197"/>
    </row>
    <row r="28" spans="1:36">
      <c r="A28" s="1524"/>
      <c r="B28" s="1542" t="s">
        <v>1130</v>
      </c>
      <c r="C28" s="1543"/>
      <c r="D28" s="1543"/>
      <c r="E28" s="1543"/>
      <c r="F28" s="1543"/>
      <c r="G28" s="1537"/>
      <c r="H28" s="1537"/>
      <c r="I28" s="1537"/>
      <c r="J28" s="1537"/>
      <c r="K28" s="1537"/>
      <c r="L28" s="1537"/>
      <c r="M28" s="1537"/>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45"/>
      <c r="AJ28" s="1524"/>
    </row>
    <row r="29" spans="1:36" s="277" customFormat="1" ht="65.25" customHeight="1">
      <c r="A29" s="818"/>
      <c r="B29" s="287"/>
      <c r="C29" s="1759" t="s">
        <v>1109</v>
      </c>
      <c r="D29" s="3837" t="s">
        <v>1518</v>
      </c>
      <c r="E29" s="3838"/>
      <c r="F29" s="3838"/>
      <c r="G29" s="3838"/>
      <c r="H29" s="3838"/>
      <c r="I29" s="3838"/>
      <c r="J29" s="3838"/>
      <c r="K29" s="3838"/>
      <c r="L29" s="3838"/>
      <c r="M29" s="3838"/>
      <c r="N29" s="3838"/>
      <c r="O29" s="3838"/>
      <c r="P29" s="3838"/>
      <c r="Q29" s="3838"/>
      <c r="R29" s="3838"/>
      <c r="S29" s="3838"/>
      <c r="T29" s="3838"/>
      <c r="U29" s="3838"/>
      <c r="V29" s="3838"/>
      <c r="W29" s="3838"/>
      <c r="X29" s="3838"/>
      <c r="Y29" s="3838"/>
      <c r="Z29" s="3838"/>
      <c r="AA29" s="3838"/>
      <c r="AB29" s="3838"/>
      <c r="AC29" s="3838"/>
      <c r="AD29" s="3838"/>
      <c r="AE29" s="3838"/>
      <c r="AF29" s="3838"/>
      <c r="AG29" s="3838"/>
      <c r="AH29" s="3838"/>
      <c r="AI29" s="3839"/>
      <c r="AJ29" s="197"/>
    </row>
    <row r="30" spans="1:36" s="277" customFormat="1" ht="65.25" customHeight="1">
      <c r="A30" s="818"/>
      <c r="B30" s="287"/>
      <c r="C30" s="1759" t="s">
        <v>1110</v>
      </c>
      <c r="D30" s="3837" t="s">
        <v>1516</v>
      </c>
      <c r="E30" s="3838"/>
      <c r="F30" s="3838"/>
      <c r="G30" s="3838"/>
      <c r="H30" s="3838"/>
      <c r="I30" s="3838"/>
      <c r="J30" s="3838"/>
      <c r="K30" s="3838"/>
      <c r="L30" s="3838"/>
      <c r="M30" s="3838"/>
      <c r="N30" s="3838"/>
      <c r="O30" s="3838"/>
      <c r="P30" s="3838"/>
      <c r="Q30" s="3838"/>
      <c r="R30" s="3838"/>
      <c r="S30" s="3838"/>
      <c r="T30" s="3838"/>
      <c r="U30" s="3838"/>
      <c r="V30" s="3838"/>
      <c r="W30" s="3838"/>
      <c r="X30" s="3838"/>
      <c r="Y30" s="3838"/>
      <c r="Z30" s="3838"/>
      <c r="AA30" s="3838"/>
      <c r="AB30" s="3838"/>
      <c r="AC30" s="3838"/>
      <c r="AD30" s="3838"/>
      <c r="AE30" s="3838"/>
      <c r="AF30" s="3838"/>
      <c r="AG30" s="3838"/>
      <c r="AH30" s="3838"/>
      <c r="AI30" s="3839"/>
      <c r="AJ30" s="197"/>
    </row>
    <row r="31" spans="1:36" s="277" customFormat="1" ht="65.25" customHeight="1">
      <c r="A31" s="818"/>
      <c r="B31" s="276"/>
      <c r="C31" s="1759" t="s">
        <v>1111</v>
      </c>
      <c r="D31" s="3837" t="s">
        <v>1517</v>
      </c>
      <c r="E31" s="3838"/>
      <c r="F31" s="3838"/>
      <c r="G31" s="3838"/>
      <c r="H31" s="3838"/>
      <c r="I31" s="3838"/>
      <c r="J31" s="3838"/>
      <c r="K31" s="3838"/>
      <c r="L31" s="3838"/>
      <c r="M31" s="3838"/>
      <c r="N31" s="3838"/>
      <c r="O31" s="3838"/>
      <c r="P31" s="3838"/>
      <c r="Q31" s="3838"/>
      <c r="R31" s="3838"/>
      <c r="S31" s="3838"/>
      <c r="T31" s="3838"/>
      <c r="U31" s="3838"/>
      <c r="V31" s="3838"/>
      <c r="W31" s="3838"/>
      <c r="X31" s="3838"/>
      <c r="Y31" s="3838"/>
      <c r="Z31" s="3838"/>
      <c r="AA31" s="3838"/>
      <c r="AB31" s="3838"/>
      <c r="AC31" s="3838"/>
      <c r="AD31" s="3838"/>
      <c r="AE31" s="3838"/>
      <c r="AF31" s="3838"/>
      <c r="AG31" s="3838"/>
      <c r="AH31" s="3838"/>
      <c r="AI31" s="3839"/>
      <c r="AJ31" s="197"/>
    </row>
    <row r="32" spans="1:36" ht="15" thickBot="1">
      <c r="A32" s="1524"/>
      <c r="B32" s="1546"/>
      <c r="C32" s="1547"/>
      <c r="D32" s="1547"/>
      <c r="E32" s="1547"/>
      <c r="F32" s="1547"/>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9"/>
      <c r="AJ32" s="1524"/>
    </row>
    <row r="33" spans="1:36" ht="27" customHeight="1">
      <c r="A33" s="1524"/>
      <c r="B33" s="1524"/>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c r="Y33" s="1524"/>
      <c r="Z33" s="1524"/>
      <c r="AA33" s="1524"/>
      <c r="AB33" s="1524"/>
      <c r="AC33" s="1524"/>
      <c r="AD33" s="1524"/>
      <c r="AE33" s="1524"/>
      <c r="AF33" s="1524"/>
      <c r="AG33" s="1524"/>
      <c r="AH33" s="1550"/>
      <c r="AI33" s="1766" t="s">
        <v>1177</v>
      </c>
      <c r="AJ33" s="1524"/>
    </row>
  </sheetData>
  <sheetProtection selectLockedCells="1" selectUnlockedCells="1"/>
  <mergeCells count="19">
    <mergeCell ref="D14:AI14"/>
    <mergeCell ref="D15:AI15"/>
    <mergeCell ref="D17:AI17"/>
    <mergeCell ref="D18:AI18"/>
    <mergeCell ref="D19:AI19"/>
    <mergeCell ref="B2:AI2"/>
    <mergeCell ref="D9:AI9"/>
    <mergeCell ref="D10:AI10"/>
    <mergeCell ref="D11:AI11"/>
    <mergeCell ref="D13:AI13"/>
    <mergeCell ref="D27:AI27"/>
    <mergeCell ref="D29:AI29"/>
    <mergeCell ref="D30:AI30"/>
    <mergeCell ref="D31:AI31"/>
    <mergeCell ref="D21:AI21"/>
    <mergeCell ref="D22:AI22"/>
    <mergeCell ref="D23:AI23"/>
    <mergeCell ref="D25:AI25"/>
    <mergeCell ref="D26:AI26"/>
  </mergeCells>
  <pageMargins left="0.19685039370078741" right="0" top="0.31496062992125984" bottom="0" header="0" footer="0.15748031496062992"/>
  <pageSetup paperSize="9"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O49"/>
  <sheetViews>
    <sheetView view="pageBreakPreview" zoomScale="80" zoomScaleSheetLayoutView="80" workbookViewId="0">
      <selection activeCell="F4" sqref="F4:G4"/>
    </sheetView>
  </sheetViews>
  <sheetFormatPr defaultRowHeight="14.25"/>
  <cols>
    <col min="1" max="8" width="9.140625" style="215"/>
    <col min="9" max="9" width="14" style="215" customWidth="1"/>
    <col min="10" max="10" width="30.140625" style="215" customWidth="1"/>
    <col min="11" max="13" width="9.140625" style="215"/>
    <col min="14" max="14" width="14" style="215" customWidth="1"/>
    <col min="15" max="15" width="18.28515625" style="215" customWidth="1"/>
    <col min="16" max="16384" width="9.140625" style="215"/>
  </cols>
  <sheetData>
    <row r="4" spans="1:15" ht="15">
      <c r="A4" s="1082" t="str">
        <f>Page3!A4</f>
        <v>MOHOKARE LOCAL MUNICIPALITY</v>
      </c>
      <c r="F4" s="1082" t="s">
        <v>1527</v>
      </c>
    </row>
    <row r="8" spans="1:15">
      <c r="K8" s="1095"/>
      <c r="L8" s="1095"/>
      <c r="M8" s="1095"/>
      <c r="N8" s="1095"/>
      <c r="O8" s="1095"/>
    </row>
    <row r="9" spans="1:15">
      <c r="K9" s="1096" t="s">
        <v>619</v>
      </c>
      <c r="L9" s="1097"/>
      <c r="M9" s="1097"/>
      <c r="N9" s="1097"/>
      <c r="O9" s="1097"/>
    </row>
    <row r="10" spans="1:15">
      <c r="K10" s="1096"/>
      <c r="L10" s="1097"/>
      <c r="M10" s="1097"/>
      <c r="N10" s="1097"/>
      <c r="O10" s="189" t="s">
        <v>661</v>
      </c>
    </row>
    <row r="11" spans="1:15" ht="15" customHeight="1">
      <c r="K11" s="2037" t="s">
        <v>916</v>
      </c>
      <c r="L11" s="2037"/>
      <c r="M11" s="2037"/>
      <c r="N11" s="2037"/>
      <c r="O11" s="2036" t="s">
        <v>1270</v>
      </c>
    </row>
    <row r="12" spans="1:15">
      <c r="K12" s="2037"/>
      <c r="L12" s="2037"/>
      <c r="M12" s="2037"/>
      <c r="N12" s="2037"/>
      <c r="O12" s="2036"/>
    </row>
    <row r="13" spans="1:15">
      <c r="K13" s="2037"/>
      <c r="L13" s="2037"/>
      <c r="M13" s="2037"/>
      <c r="N13" s="2037"/>
      <c r="O13" s="2036"/>
    </row>
    <row r="14" spans="1:15">
      <c r="K14" s="2035" t="s">
        <v>917</v>
      </c>
      <c r="L14" s="2035"/>
      <c r="M14" s="2035"/>
      <c r="N14" s="2035"/>
      <c r="O14" s="2036" t="s">
        <v>1270</v>
      </c>
    </row>
    <row r="15" spans="1:15">
      <c r="K15" s="2035"/>
      <c r="L15" s="2035"/>
      <c r="M15" s="2035"/>
      <c r="N15" s="2035"/>
      <c r="O15" s="2036"/>
    </row>
    <row r="16" spans="1:15">
      <c r="K16" s="2035" t="s">
        <v>918</v>
      </c>
      <c r="L16" s="2035"/>
      <c r="M16" s="2035"/>
      <c r="N16" s="2035"/>
      <c r="O16" s="2036" t="s">
        <v>1270</v>
      </c>
    </row>
    <row r="17" spans="11:15">
      <c r="K17" s="2035"/>
      <c r="L17" s="2035"/>
      <c r="M17" s="2035"/>
      <c r="N17" s="2035"/>
      <c r="O17" s="2036"/>
    </row>
    <row r="18" spans="11:15">
      <c r="K18" s="2037" t="s">
        <v>919</v>
      </c>
      <c r="L18" s="2037"/>
      <c r="M18" s="2037"/>
      <c r="N18" s="2037"/>
      <c r="O18" s="2036" t="s">
        <v>1271</v>
      </c>
    </row>
    <row r="19" spans="11:15" ht="15" customHeight="1">
      <c r="K19" s="2037"/>
      <c r="L19" s="2037"/>
      <c r="M19" s="2037"/>
      <c r="N19" s="2037"/>
      <c r="O19" s="2036"/>
    </row>
    <row r="20" spans="11:15" ht="15" customHeight="1">
      <c r="K20" s="1031"/>
      <c r="L20" s="1031"/>
      <c r="M20" s="1031"/>
      <c r="N20" s="1031"/>
      <c r="O20" s="1098"/>
    </row>
    <row r="21" spans="11:15" ht="15" customHeight="1">
      <c r="K21" s="1030"/>
      <c r="L21" s="1030"/>
      <c r="M21" s="1030"/>
      <c r="N21" s="1030"/>
      <c r="O21" s="1099"/>
    </row>
    <row r="22" spans="11:15" ht="15" customHeight="1">
      <c r="K22" s="1030"/>
      <c r="L22" s="1030"/>
      <c r="M22" s="1030"/>
      <c r="N22" s="1030"/>
      <c r="O22" s="1099"/>
    </row>
    <row r="23" spans="11:15" ht="15" customHeight="1">
      <c r="K23" s="1030"/>
      <c r="L23" s="1030"/>
      <c r="M23" s="1030"/>
      <c r="N23" s="1030"/>
      <c r="O23" s="1099"/>
    </row>
    <row r="24" spans="11:15" ht="15" customHeight="1">
      <c r="K24" s="1030"/>
      <c r="L24" s="1030"/>
      <c r="M24" s="1030"/>
      <c r="N24" s="1030"/>
      <c r="O24" s="1099"/>
    </row>
    <row r="25" spans="11:15" ht="15" customHeight="1">
      <c r="K25" s="1030"/>
      <c r="L25" s="1030"/>
      <c r="M25" s="1030"/>
      <c r="N25" s="1030"/>
      <c r="O25" s="1099"/>
    </row>
    <row r="26" spans="11:15" ht="15" customHeight="1">
      <c r="K26" s="1030"/>
      <c r="L26" s="1030"/>
      <c r="M26" s="1030"/>
      <c r="N26" s="1030"/>
      <c r="O26" s="1099"/>
    </row>
    <row r="27" spans="11:15" ht="15" customHeight="1">
      <c r="K27" s="641"/>
      <c r="L27" s="641"/>
      <c r="M27" s="641"/>
      <c r="N27" s="641"/>
      <c r="O27" s="1100"/>
    </row>
    <row r="28" spans="11:15">
      <c r="K28" s="1101" t="s">
        <v>749</v>
      </c>
      <c r="L28" s="1102"/>
      <c r="M28" s="1102"/>
      <c r="N28" s="1102"/>
      <c r="O28" s="191"/>
    </row>
    <row r="29" spans="11:15" ht="15" customHeight="1">
      <c r="K29" s="1102" t="s">
        <v>620</v>
      </c>
      <c r="L29" s="1102"/>
      <c r="M29" s="1102"/>
      <c r="N29" s="1102"/>
      <c r="O29" s="627">
        <v>117900000</v>
      </c>
    </row>
    <row r="30" spans="11:15">
      <c r="K30" s="1102"/>
      <c r="L30" s="1102"/>
      <c r="M30" s="1102"/>
      <c r="N30" s="1102"/>
      <c r="O30" s="191"/>
    </row>
    <row r="31" spans="11:15">
      <c r="K31" s="1102" t="s">
        <v>621</v>
      </c>
      <c r="L31" s="1102"/>
      <c r="M31" s="1102"/>
      <c r="N31" s="1102"/>
      <c r="O31" s="191"/>
    </row>
    <row r="32" spans="11:15">
      <c r="K32" s="1102" t="s">
        <v>622</v>
      </c>
      <c r="L32" s="1102"/>
      <c r="M32" s="1102"/>
      <c r="N32" s="1102"/>
      <c r="O32" s="628" t="s">
        <v>1271</v>
      </c>
    </row>
    <row r="33" spans="10:15">
      <c r="K33" s="1102"/>
      <c r="L33" s="1102"/>
      <c r="M33" s="1102"/>
      <c r="N33" s="1102"/>
      <c r="O33" s="191"/>
    </row>
    <row r="34" spans="10:15">
      <c r="K34" s="1102" t="s">
        <v>623</v>
      </c>
      <c r="L34" s="1102"/>
      <c r="M34" s="1102"/>
      <c r="N34" s="1102"/>
      <c r="O34" s="627">
        <v>148000000</v>
      </c>
    </row>
    <row r="35" spans="10:15">
      <c r="K35" s="1102"/>
      <c r="L35" s="1102"/>
      <c r="M35" s="1102"/>
      <c r="N35" s="1102"/>
      <c r="O35" s="191"/>
    </row>
    <row r="36" spans="10:15">
      <c r="J36" s="215" t="s">
        <v>1</v>
      </c>
      <c r="K36" s="1081"/>
      <c r="L36" s="1081"/>
      <c r="M36" s="1081"/>
      <c r="N36" s="1081"/>
      <c r="O36" s="190"/>
    </row>
    <row r="37" spans="10:15">
      <c r="K37" s="1081"/>
      <c r="L37" s="1081"/>
      <c r="M37" s="1081"/>
      <c r="N37" s="1081"/>
      <c r="O37" s="190"/>
    </row>
    <row r="38" spans="10:15">
      <c r="K38" s="1103"/>
      <c r="L38" s="1099"/>
      <c r="M38" s="1099"/>
      <c r="N38" s="1099"/>
      <c r="O38" s="280"/>
    </row>
    <row r="39" spans="10:15">
      <c r="K39" s="1103"/>
      <c r="L39" s="1099"/>
      <c r="M39" s="1099"/>
      <c r="N39" s="1099"/>
      <c r="O39" s="280"/>
    </row>
    <row r="40" spans="10:15" ht="15" customHeight="1">
      <c r="K40" s="2034"/>
      <c r="L40" s="2034"/>
      <c r="M40" s="2034"/>
      <c r="N40" s="2034"/>
      <c r="O40" s="280"/>
    </row>
    <row r="41" spans="10:15">
      <c r="K41" s="1030"/>
      <c r="L41" s="1030"/>
      <c r="M41" s="1030"/>
      <c r="N41" s="1030"/>
      <c r="O41" s="280"/>
    </row>
    <row r="42" spans="10:15" ht="15" customHeight="1">
      <c r="K42" s="2034"/>
      <c r="L42" s="2034"/>
      <c r="M42" s="2034"/>
      <c r="N42" s="2034"/>
      <c r="O42" s="280"/>
    </row>
    <row r="43" spans="10:15" ht="18.95" customHeight="1">
      <c r="K43" s="1032"/>
      <c r="L43" s="1032"/>
      <c r="M43" s="1032"/>
      <c r="N43" s="1032"/>
      <c r="O43" s="280"/>
    </row>
    <row r="44" spans="10:15" ht="18.95" customHeight="1">
      <c r="K44" s="1032"/>
      <c r="L44" s="1032"/>
      <c r="M44" s="1032"/>
      <c r="N44" s="1032"/>
      <c r="O44" s="280"/>
    </row>
    <row r="45" spans="10:15" ht="18.95" customHeight="1">
      <c r="J45" s="1077"/>
      <c r="K45" s="1032"/>
      <c r="L45" s="1032"/>
      <c r="M45" s="1032"/>
      <c r="N45" s="1032"/>
      <c r="O45" s="1099"/>
    </row>
    <row r="46" spans="10:15" ht="18.95" customHeight="1">
      <c r="J46" s="1077"/>
      <c r="K46" s="1032"/>
      <c r="L46" s="1032"/>
      <c r="M46" s="1032"/>
      <c r="N46" s="1032"/>
      <c r="O46" s="1099"/>
    </row>
    <row r="47" spans="10:15" ht="18.95" customHeight="1">
      <c r="J47" s="1077"/>
      <c r="K47" s="1030"/>
      <c r="L47" s="1030"/>
      <c r="M47" s="1030"/>
      <c r="N47" s="1030"/>
      <c r="O47" s="1099"/>
    </row>
    <row r="48" spans="10:15" ht="18.95" customHeight="1">
      <c r="K48" s="1030"/>
      <c r="L48" s="1030"/>
      <c r="M48" s="1030"/>
      <c r="N48" s="1030"/>
      <c r="O48" s="1099"/>
    </row>
    <row r="49" ht="15" customHeight="1"/>
  </sheetData>
  <mergeCells count="10">
    <mergeCell ref="K11:N13"/>
    <mergeCell ref="O11:O13"/>
    <mergeCell ref="K14:N15"/>
    <mergeCell ref="O14:O15"/>
    <mergeCell ref="K40:N40"/>
    <mergeCell ref="K42:N42"/>
    <mergeCell ref="K16:N17"/>
    <mergeCell ref="O16:O17"/>
    <mergeCell ref="K18:N19"/>
    <mergeCell ref="O18:O19"/>
  </mergeCells>
  <pageMargins left="0.15748031496062992" right="0.15748031496062992" top="0.23622047244094491" bottom="0.19685039370078741" header="0.15748031496062992" footer="0.15748031496062992"/>
  <pageSetup paperSize="9"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A800A8"/>
    <pageSetUpPr fitToPage="1"/>
  </sheetPr>
  <dimension ref="A1:O54"/>
  <sheetViews>
    <sheetView view="pageBreakPreview" zoomScale="55" zoomScaleSheetLayoutView="55" workbookViewId="0">
      <selection activeCell="I40" sqref="I40"/>
    </sheetView>
  </sheetViews>
  <sheetFormatPr defaultColWidth="8.85546875" defaultRowHeight="14.25"/>
  <cols>
    <col min="1" max="1" width="1.28515625" style="215" customWidth="1"/>
    <col min="2" max="2" width="93.42578125" style="215" customWidth="1"/>
    <col min="3" max="3" width="7" style="215" customWidth="1"/>
    <col min="4" max="7" width="17.28515625" style="215" customWidth="1"/>
    <col min="8" max="12" width="14.7109375" style="215" customWidth="1"/>
    <col min="13" max="13" width="3.7109375" style="215" customWidth="1"/>
    <col min="14" max="14" width="6.85546875" style="215" customWidth="1"/>
    <col min="15" max="15" width="1.28515625" style="215" customWidth="1"/>
    <col min="16" max="16384" width="8.85546875" style="215"/>
  </cols>
  <sheetData>
    <row r="1" spans="1:15" ht="15.75" thickBot="1">
      <c r="A1" s="214"/>
      <c r="B1" s="1511" t="str">
        <f>Page3!A4</f>
        <v>MOHOKARE LOCAL MUNICIPALITY</v>
      </c>
      <c r="C1" s="214"/>
      <c r="D1" s="214"/>
      <c r="E1" s="214"/>
      <c r="F1" s="214"/>
      <c r="G1" s="214"/>
      <c r="H1" s="214"/>
      <c r="I1" s="214"/>
      <c r="J1" s="1389" t="str">
        <f>Page3!F4</f>
        <v>WSDP 2012</v>
      </c>
      <c r="K1" s="214"/>
      <c r="L1" s="214"/>
      <c r="M1" s="214"/>
      <c r="N1" s="214"/>
      <c r="O1" s="214"/>
    </row>
    <row r="2" spans="1:15" ht="15.75" thickBot="1">
      <c r="A2" s="214"/>
      <c r="B2" s="3843" t="s">
        <v>781</v>
      </c>
      <c r="C2" s="3844"/>
      <c r="D2" s="3844"/>
      <c r="E2" s="3844"/>
      <c r="F2" s="3844"/>
      <c r="G2" s="3844"/>
      <c r="H2" s="3844"/>
      <c r="I2" s="3844"/>
      <c r="J2" s="3844"/>
      <c r="K2" s="3844"/>
      <c r="L2" s="3844"/>
      <c r="M2" s="3844"/>
      <c r="N2" s="3845"/>
      <c r="O2" s="214"/>
    </row>
    <row r="3" spans="1:15" ht="15">
      <c r="A3" s="214"/>
      <c r="B3" s="1512"/>
      <c r="C3" s="1513"/>
      <c r="D3" s="1513"/>
      <c r="E3" s="1513"/>
      <c r="F3" s="1513"/>
      <c r="G3" s="1513"/>
      <c r="H3" s="1513"/>
      <c r="I3" s="1513"/>
      <c r="J3" s="1513"/>
      <c r="K3" s="1513"/>
      <c r="L3" s="1513"/>
      <c r="M3" s="1513"/>
      <c r="N3" s="1514"/>
      <c r="O3" s="214"/>
    </row>
    <row r="4" spans="1:15" ht="23.25" customHeight="1">
      <c r="A4" s="214"/>
      <c r="B4" s="833"/>
      <c r="C4" s="280"/>
      <c r="D4" s="3763" t="s">
        <v>29</v>
      </c>
      <c r="E4" s="3763"/>
      <c r="F4" s="3763" t="s">
        <v>755</v>
      </c>
      <c r="G4" s="3763" t="s">
        <v>756</v>
      </c>
      <c r="H4" s="280"/>
      <c r="I4" s="280"/>
      <c r="J4" s="3765" t="s">
        <v>757</v>
      </c>
      <c r="K4" s="3766"/>
      <c r="L4" s="3767"/>
      <c r="M4" s="280"/>
      <c r="N4" s="545"/>
      <c r="O4" s="214"/>
    </row>
    <row r="5" spans="1:15" ht="37.5" customHeight="1">
      <c r="A5" s="214"/>
      <c r="B5" s="1551"/>
      <c r="C5" s="331"/>
      <c r="D5" s="1073" t="s">
        <v>758</v>
      </c>
      <c r="E5" s="1073" t="s">
        <v>759</v>
      </c>
      <c r="F5" s="3763"/>
      <c r="G5" s="3763"/>
      <c r="H5" s="836"/>
      <c r="I5" s="837"/>
      <c r="J5" s="3768"/>
      <c r="K5" s="3769"/>
      <c r="L5" s="3770"/>
      <c r="M5" s="1109"/>
      <c r="N5" s="598"/>
      <c r="O5" s="214"/>
    </row>
    <row r="6" spans="1:15" ht="15">
      <c r="A6" s="214"/>
      <c r="B6" s="833"/>
      <c r="C6" s="331"/>
      <c r="D6" s="1003" t="s">
        <v>760</v>
      </c>
      <c r="E6" s="1508" t="s">
        <v>761</v>
      </c>
      <c r="F6" s="1005" t="s">
        <v>762</v>
      </c>
      <c r="G6" s="1509" t="s">
        <v>763</v>
      </c>
      <c r="H6" s="836"/>
      <c r="I6" s="837"/>
      <c r="J6" s="1515"/>
      <c r="K6" s="839"/>
      <c r="L6" s="840"/>
      <c r="M6" s="1109"/>
      <c r="N6" s="598"/>
      <c r="O6" s="214"/>
    </row>
    <row r="7" spans="1:15" ht="15">
      <c r="A7" s="214"/>
      <c r="B7" s="1888" t="s">
        <v>1238</v>
      </c>
      <c r="C7" s="331"/>
      <c r="D7" s="1510">
        <f>'Topic 12A'!I15</f>
        <v>0.6</v>
      </c>
      <c r="E7" s="1008">
        <f>'Topic 12A'!J15</f>
        <v>0.6</v>
      </c>
      <c r="F7" s="1026">
        <f>'Topic 12A'!S15</f>
        <v>0.6</v>
      </c>
      <c r="G7" s="1027">
        <f>'Topic 12A'!V15</f>
        <v>0.4</v>
      </c>
      <c r="H7" s="1887"/>
      <c r="I7" s="837"/>
      <c r="J7" s="1943"/>
      <c r="K7" s="841"/>
      <c r="L7" s="842"/>
      <c r="M7" s="1109"/>
      <c r="N7" s="598"/>
      <c r="O7" s="214"/>
    </row>
    <row r="8" spans="1:15" ht="15">
      <c r="A8" s="214"/>
      <c r="B8" s="1888" t="s">
        <v>1239</v>
      </c>
      <c r="C8" s="1103"/>
      <c r="D8" s="1510">
        <f>'Topic 12A'!I24</f>
        <v>0.51428571428571435</v>
      </c>
      <c r="E8" s="1008">
        <f>'Topic 12A'!J24</f>
        <v>0.51428571428571435</v>
      </c>
      <c r="F8" s="1026">
        <f>'Topic 12A'!S24</f>
        <v>0.6</v>
      </c>
      <c r="G8" s="1027">
        <f>'Topic 12A'!V24</f>
        <v>0.4</v>
      </c>
      <c r="H8" s="836"/>
      <c r="I8" s="837"/>
      <c r="J8" s="3759"/>
      <c r="K8" s="841"/>
      <c r="L8" s="842"/>
      <c r="M8" s="1383"/>
      <c r="N8" s="598"/>
      <c r="O8" s="214"/>
    </row>
    <row r="9" spans="1:15" ht="18" customHeight="1">
      <c r="A9" s="214"/>
      <c r="B9" s="1888" t="s">
        <v>1240</v>
      </c>
      <c r="C9" s="1103"/>
      <c r="D9" s="1510">
        <f>'Topic 12A'!I33</f>
        <v>0.34285714285714286</v>
      </c>
      <c r="E9" s="1008">
        <f>'Topic 12A'!J33</f>
        <v>0.34285714285714286</v>
      </c>
      <c r="F9" s="1026">
        <f>'Topic 12A'!S33</f>
        <v>0.6</v>
      </c>
      <c r="G9" s="1027">
        <f>'Topic 12A'!V33</f>
        <v>0.4</v>
      </c>
      <c r="H9" s="836"/>
      <c r="I9" s="837"/>
      <c r="J9" s="3759"/>
      <c r="K9" s="843"/>
      <c r="L9" s="842"/>
      <c r="M9" s="1383"/>
      <c r="N9" s="598"/>
      <c r="O9" s="214"/>
    </row>
    <row r="10" spans="1:15" ht="18">
      <c r="A10" s="214"/>
      <c r="B10" s="1888" t="s">
        <v>1241</v>
      </c>
      <c r="C10" s="1103"/>
      <c r="D10" s="1510">
        <f>'Topic 12A'!I40</f>
        <v>0.24</v>
      </c>
      <c r="E10" s="1008">
        <f>'Topic 12A'!J40</f>
        <v>0.24</v>
      </c>
      <c r="F10" s="1026">
        <f>'Topic 12A'!S40</f>
        <v>0.6</v>
      </c>
      <c r="G10" s="1027">
        <f>'Topic 12A'!V40</f>
        <v>0.4</v>
      </c>
      <c r="H10" s="836"/>
      <c r="I10" s="837"/>
      <c r="J10" s="844"/>
      <c r="K10" s="845"/>
      <c r="L10" s="846"/>
      <c r="M10" s="1383"/>
      <c r="N10" s="598"/>
      <c r="O10" s="214"/>
    </row>
    <row r="11" spans="1:15" ht="18">
      <c r="A11" s="214"/>
      <c r="B11" s="875"/>
      <c r="C11" s="234"/>
      <c r="D11" s="331"/>
      <c r="E11" s="331"/>
      <c r="F11" s="331"/>
      <c r="G11" s="331"/>
      <c r="H11" s="234"/>
      <c r="I11" s="234"/>
      <c r="J11" s="844"/>
      <c r="K11" s="853"/>
      <c r="L11" s="854"/>
      <c r="M11" s="234"/>
      <c r="N11" s="1493"/>
      <c r="O11" s="214"/>
    </row>
    <row r="12" spans="1:15" ht="18">
      <c r="A12" s="214"/>
      <c r="B12" s="875"/>
      <c r="C12" s="234"/>
      <c r="D12" s="862">
        <f>AVERAGE(D7:D10)</f>
        <v>0.42428571428571432</v>
      </c>
      <c r="E12" s="862">
        <f t="shared" ref="E12:G12" si="0">AVERAGE(E7:E10)</f>
        <v>0.42428571428571432</v>
      </c>
      <c r="F12" s="862">
        <f t="shared" si="0"/>
        <v>0.6</v>
      </c>
      <c r="G12" s="862">
        <f t="shared" si="0"/>
        <v>0.4</v>
      </c>
      <c r="H12" s="234"/>
      <c r="I12" s="234"/>
      <c r="J12" s="844"/>
      <c r="K12" s="851"/>
      <c r="L12" s="858"/>
      <c r="M12" s="234"/>
      <c r="N12" s="1493"/>
      <c r="O12" s="214"/>
    </row>
    <row r="13" spans="1:15">
      <c r="A13" s="214"/>
      <c r="B13" s="868"/>
      <c r="C13" s="234"/>
      <c r="D13" s="234"/>
      <c r="E13" s="234"/>
      <c r="F13" s="234"/>
      <c r="G13" s="234"/>
      <c r="H13" s="234"/>
      <c r="I13" s="234"/>
      <c r="J13" s="860"/>
      <c r="K13" s="814"/>
      <c r="L13" s="861"/>
      <c r="M13" s="234"/>
      <c r="N13" s="1493"/>
      <c r="O13" s="214"/>
    </row>
    <row r="14" spans="1:15">
      <c r="A14" s="214"/>
      <c r="B14" s="875"/>
      <c r="C14" s="234"/>
      <c r="D14" s="234"/>
      <c r="E14" s="234"/>
      <c r="F14" s="234"/>
      <c r="G14" s="234"/>
      <c r="H14" s="234"/>
      <c r="I14" s="234"/>
      <c r="J14" s="860"/>
      <c r="K14" s="814"/>
      <c r="L14" s="861"/>
      <c r="M14" s="234"/>
      <c r="N14" s="1493"/>
      <c r="O14" s="214"/>
    </row>
    <row r="15" spans="1:15">
      <c r="A15" s="214"/>
      <c r="B15" s="875"/>
      <c r="C15" s="234"/>
      <c r="D15" s="234"/>
      <c r="E15" s="234"/>
      <c r="F15" s="234"/>
      <c r="G15" s="234"/>
      <c r="H15" s="234"/>
      <c r="I15" s="234"/>
      <c r="J15" s="860"/>
      <c r="K15" s="814"/>
      <c r="L15" s="861"/>
      <c r="M15" s="234"/>
      <c r="N15" s="1493"/>
      <c r="O15" s="214"/>
    </row>
    <row r="16" spans="1:15">
      <c r="A16" s="214"/>
      <c r="B16" s="1246"/>
      <c r="C16" s="1247"/>
      <c r="D16" s="1247"/>
      <c r="E16" s="1247"/>
      <c r="F16" s="1247"/>
      <c r="G16" s="1517"/>
      <c r="H16" s="1517"/>
      <c r="I16" s="756"/>
      <c r="J16" s="860"/>
      <c r="K16" s="814"/>
      <c r="L16" s="861"/>
      <c r="M16" s="756"/>
      <c r="N16" s="1239"/>
      <c r="O16" s="214"/>
    </row>
    <row r="17" spans="1:15" ht="20.25">
      <c r="A17" s="214"/>
      <c r="B17" s="1495"/>
      <c r="C17" s="1496"/>
      <c r="D17" s="1496"/>
      <c r="E17" s="1496"/>
      <c r="F17" s="1496"/>
      <c r="G17" s="1496"/>
      <c r="H17" s="1496"/>
      <c r="I17" s="1496"/>
      <c r="J17" s="863"/>
      <c r="K17" s="864"/>
      <c r="L17" s="861"/>
      <c r="M17" s="1496"/>
      <c r="N17" s="1498"/>
      <c r="O17" s="214"/>
    </row>
    <row r="18" spans="1:15" ht="15" customHeight="1">
      <c r="A18" s="214"/>
      <c r="B18" s="875"/>
      <c r="C18" s="234"/>
      <c r="D18" s="234"/>
      <c r="E18" s="234"/>
      <c r="F18" s="234"/>
      <c r="G18" s="234"/>
      <c r="H18" s="234"/>
      <c r="I18" s="234"/>
      <c r="J18" s="863"/>
      <c r="K18" s="864"/>
      <c r="L18" s="861"/>
      <c r="M18" s="234"/>
      <c r="N18" s="1493"/>
      <c r="O18" s="214"/>
    </row>
    <row r="19" spans="1:15" ht="16.5" customHeight="1">
      <c r="A19" s="214"/>
      <c r="B19" s="875"/>
      <c r="C19" s="234"/>
      <c r="D19" s="234"/>
      <c r="E19" s="234"/>
      <c r="F19" s="234"/>
      <c r="G19" s="234"/>
      <c r="H19" s="234"/>
      <c r="I19" s="234"/>
      <c r="J19" s="860"/>
      <c r="K19" s="814"/>
      <c r="L19" s="861"/>
      <c r="M19" s="234"/>
      <c r="N19" s="1493"/>
      <c r="O19" s="214"/>
    </row>
    <row r="20" spans="1:15" ht="16.5" customHeight="1">
      <c r="A20" s="214"/>
      <c r="B20" s="875"/>
      <c r="C20" s="234"/>
      <c r="D20" s="234"/>
      <c r="E20" s="234"/>
      <c r="F20" s="234"/>
      <c r="G20" s="234"/>
      <c r="H20" s="234"/>
      <c r="I20" s="234"/>
      <c r="J20" s="865"/>
      <c r="K20" s="866"/>
      <c r="L20" s="867"/>
      <c r="M20" s="234"/>
      <c r="N20" s="1493"/>
      <c r="O20" s="214"/>
    </row>
    <row r="21" spans="1:15" ht="16.5" customHeight="1">
      <c r="A21" s="214"/>
      <c r="B21" s="875"/>
      <c r="C21" s="234"/>
      <c r="D21" s="234"/>
      <c r="E21" s="234"/>
      <c r="F21" s="234"/>
      <c r="G21" s="234"/>
      <c r="H21" s="234"/>
      <c r="I21" s="234"/>
      <c r="J21" s="234"/>
      <c r="K21" s="234"/>
      <c r="L21" s="234"/>
      <c r="M21" s="234"/>
      <c r="N21" s="1493"/>
      <c r="O21" s="214"/>
    </row>
    <row r="22" spans="1:15" ht="16.5" customHeight="1">
      <c r="A22" s="214"/>
      <c r="B22" s="875"/>
      <c r="C22" s="234"/>
      <c r="D22" s="234"/>
      <c r="E22" s="234"/>
      <c r="F22" s="234"/>
      <c r="G22" s="234"/>
      <c r="H22" s="234"/>
      <c r="I22" s="234"/>
      <c r="J22" s="234"/>
      <c r="K22" s="234"/>
      <c r="L22" s="234"/>
      <c r="M22" s="234"/>
      <c r="N22" s="1493"/>
      <c r="O22" s="214"/>
    </row>
    <row r="23" spans="1:15" ht="16.5" customHeight="1">
      <c r="A23" s="214"/>
      <c r="B23" s="875"/>
      <c r="C23" s="234"/>
      <c r="D23" s="234"/>
      <c r="E23" s="234"/>
      <c r="F23" s="234"/>
      <c r="G23" s="234"/>
      <c r="H23" s="234"/>
      <c r="I23" s="234"/>
      <c r="J23" s="234"/>
      <c r="K23" s="234"/>
      <c r="L23" s="234"/>
      <c r="M23" s="234"/>
      <c r="N23" s="1493"/>
      <c r="O23" s="214"/>
    </row>
    <row r="24" spans="1:15" ht="16.5" customHeight="1">
      <c r="A24" s="214"/>
      <c r="B24" s="875"/>
      <c r="C24" s="234"/>
      <c r="D24" s="234"/>
      <c r="E24" s="234"/>
      <c r="F24" s="234"/>
      <c r="G24" s="234"/>
      <c r="H24" s="234"/>
      <c r="I24" s="234"/>
      <c r="J24" s="234"/>
      <c r="K24" s="234"/>
      <c r="L24" s="234"/>
      <c r="M24" s="234"/>
      <c r="N24" s="1493"/>
      <c r="O24" s="214"/>
    </row>
    <row r="25" spans="1:15" ht="16.5" customHeight="1">
      <c r="A25" s="214"/>
      <c r="B25" s="875"/>
      <c r="C25" s="234"/>
      <c r="D25" s="234"/>
      <c r="E25" s="234"/>
      <c r="F25" s="234"/>
      <c r="G25" s="234"/>
      <c r="H25" s="234"/>
      <c r="I25" s="234"/>
      <c r="J25" s="234"/>
      <c r="K25" s="234"/>
      <c r="L25" s="234"/>
      <c r="M25" s="234"/>
      <c r="N25" s="1493"/>
      <c r="O25" s="214"/>
    </row>
    <row r="26" spans="1:15" ht="16.5" customHeight="1">
      <c r="A26" s="214"/>
      <c r="B26" s="875"/>
      <c r="C26" s="234"/>
      <c r="D26" s="234"/>
      <c r="E26" s="234"/>
      <c r="F26" s="234"/>
      <c r="G26" s="234"/>
      <c r="H26" s="234"/>
      <c r="I26" s="234"/>
      <c r="J26" s="234"/>
      <c r="K26" s="234"/>
      <c r="L26" s="234"/>
      <c r="M26" s="234"/>
      <c r="N26" s="1493"/>
      <c r="O26" s="214"/>
    </row>
    <row r="27" spans="1:15" ht="16.5" customHeight="1">
      <c r="A27" s="214"/>
      <c r="B27" s="875"/>
      <c r="C27" s="234"/>
      <c r="D27" s="234"/>
      <c r="E27" s="234"/>
      <c r="F27" s="234"/>
      <c r="G27" s="234"/>
      <c r="H27" s="234"/>
      <c r="I27" s="234"/>
      <c r="J27" s="234"/>
      <c r="K27" s="234"/>
      <c r="L27" s="234"/>
      <c r="M27" s="234"/>
      <c r="N27" s="1493"/>
      <c r="O27" s="214"/>
    </row>
    <row r="28" spans="1:15" ht="15" customHeight="1">
      <c r="A28" s="214"/>
      <c r="B28" s="875"/>
      <c r="C28" s="234"/>
      <c r="D28" s="234"/>
      <c r="E28" s="234"/>
      <c r="F28" s="234"/>
      <c r="G28" s="234"/>
      <c r="H28" s="234"/>
      <c r="I28" s="234"/>
      <c r="J28" s="234"/>
      <c r="K28" s="234"/>
      <c r="L28" s="234"/>
      <c r="M28" s="234"/>
      <c r="N28" s="1493"/>
      <c r="O28" s="214"/>
    </row>
    <row r="29" spans="1:15" ht="15" customHeight="1">
      <c r="A29" s="214"/>
      <c r="B29" s="875"/>
      <c r="C29" s="234"/>
      <c r="D29" s="234"/>
      <c r="E29" s="234"/>
      <c r="F29" s="234"/>
      <c r="G29" s="234"/>
      <c r="H29" s="234"/>
      <c r="I29" s="234"/>
      <c r="J29" s="234"/>
      <c r="K29" s="234"/>
      <c r="L29" s="234"/>
      <c r="M29" s="234"/>
      <c r="N29" s="1493"/>
      <c r="O29" s="214"/>
    </row>
    <row r="30" spans="1:15" ht="15" customHeight="1">
      <c r="A30" s="214"/>
      <c r="B30" s="875"/>
      <c r="C30" s="234"/>
      <c r="D30" s="234"/>
      <c r="E30" s="234"/>
      <c r="F30" s="234"/>
      <c r="G30" s="234"/>
      <c r="H30" s="234"/>
      <c r="I30" s="234"/>
      <c r="J30" s="234"/>
      <c r="K30" s="234"/>
      <c r="L30" s="234"/>
      <c r="M30" s="234"/>
      <c r="N30" s="1493"/>
      <c r="O30" s="214"/>
    </row>
    <row r="31" spans="1:15" ht="15" customHeight="1">
      <c r="A31" s="214"/>
      <c r="B31" s="875"/>
      <c r="C31" s="234"/>
      <c r="D31" s="234"/>
      <c r="E31" s="234"/>
      <c r="F31" s="234"/>
      <c r="G31" s="234"/>
      <c r="H31" s="234"/>
      <c r="I31" s="234"/>
      <c r="J31" s="234"/>
      <c r="K31" s="234"/>
      <c r="L31" s="234"/>
      <c r="M31" s="234"/>
      <c r="N31" s="1493"/>
      <c r="O31" s="214"/>
    </row>
    <row r="32" spans="1:15" ht="15" customHeight="1">
      <c r="A32" s="214"/>
      <c r="B32" s="875"/>
      <c r="C32" s="234"/>
      <c r="D32" s="234"/>
      <c r="E32" s="234"/>
      <c r="F32" s="234"/>
      <c r="G32" s="234"/>
      <c r="H32" s="234"/>
      <c r="I32" s="234"/>
      <c r="J32" s="234"/>
      <c r="K32" s="234"/>
      <c r="L32" s="234"/>
      <c r="M32" s="234"/>
      <c r="N32" s="1493"/>
      <c r="O32" s="214"/>
    </row>
    <row r="33" spans="1:15" ht="15" customHeight="1">
      <c r="A33" s="214"/>
      <c r="B33" s="875"/>
      <c r="C33" s="234"/>
      <c r="D33" s="234"/>
      <c r="E33" s="234"/>
      <c r="F33" s="234"/>
      <c r="G33" s="234"/>
      <c r="H33" s="234"/>
      <c r="I33" s="234"/>
      <c r="J33" s="234"/>
      <c r="K33" s="234"/>
      <c r="L33" s="234"/>
      <c r="M33" s="234"/>
      <c r="N33" s="1493"/>
      <c r="O33" s="214"/>
    </row>
    <row r="34" spans="1:15" ht="15" customHeight="1">
      <c r="A34" s="214"/>
      <c r="B34" s="875"/>
      <c r="C34" s="234"/>
      <c r="D34" s="234"/>
      <c r="E34" s="234"/>
      <c r="F34" s="234"/>
      <c r="G34" s="234"/>
      <c r="H34" s="234"/>
      <c r="I34" s="234"/>
      <c r="J34" s="234"/>
      <c r="K34" s="234"/>
      <c r="L34" s="234"/>
      <c r="M34" s="234"/>
      <c r="N34" s="1493"/>
      <c r="O34" s="214"/>
    </row>
    <row r="35" spans="1:15" ht="15" customHeight="1">
      <c r="A35" s="214"/>
      <c r="B35" s="875"/>
      <c r="C35" s="234"/>
      <c r="D35" s="234"/>
      <c r="E35" s="234"/>
      <c r="F35" s="234"/>
      <c r="G35" s="234"/>
      <c r="H35" s="234"/>
      <c r="I35" s="234"/>
      <c r="J35" s="234"/>
      <c r="K35" s="234"/>
      <c r="L35" s="234"/>
      <c r="M35" s="234"/>
      <c r="N35" s="1493"/>
      <c r="O35" s="214"/>
    </row>
    <row r="36" spans="1:15">
      <c r="A36" s="214"/>
      <c r="B36" s="875"/>
      <c r="C36" s="234"/>
      <c r="D36" s="234"/>
      <c r="E36" s="234"/>
      <c r="F36" s="234"/>
      <c r="G36" s="234"/>
      <c r="H36" s="234"/>
      <c r="I36" s="234"/>
      <c r="J36" s="234"/>
      <c r="K36" s="234"/>
      <c r="L36" s="234"/>
      <c r="M36" s="234"/>
      <c r="N36" s="1493"/>
      <c r="O36" s="214"/>
    </row>
    <row r="37" spans="1:15">
      <c r="A37" s="214"/>
      <c r="B37" s="1246"/>
      <c r="C37" s="1247"/>
      <c r="D37" s="1247"/>
      <c r="E37" s="1247"/>
      <c r="F37" s="1247"/>
      <c r="G37" s="1517"/>
      <c r="H37" s="1517"/>
      <c r="I37" s="756"/>
      <c r="J37" s="756"/>
      <c r="K37" s="756"/>
      <c r="L37" s="756"/>
      <c r="M37" s="756"/>
      <c r="N37" s="1239"/>
      <c r="O37" s="214"/>
    </row>
    <row r="38" spans="1:15">
      <c r="A38" s="214"/>
      <c r="B38" s="1495"/>
      <c r="C38" s="1496"/>
      <c r="D38" s="1496"/>
      <c r="E38" s="1496"/>
      <c r="F38" s="1496"/>
      <c r="G38" s="1496"/>
      <c r="H38" s="1496"/>
      <c r="I38" s="1496"/>
      <c r="J38" s="1496"/>
      <c r="K38" s="1496"/>
      <c r="L38" s="1496"/>
      <c r="M38" s="1496"/>
      <c r="N38" s="1498"/>
      <c r="O38" s="214"/>
    </row>
    <row r="39" spans="1:15" ht="15" customHeight="1">
      <c r="A39" s="214"/>
      <c r="B39" s="875"/>
      <c r="C39" s="234"/>
      <c r="D39" s="234"/>
      <c r="E39" s="234"/>
      <c r="F39" s="234"/>
      <c r="G39" s="234"/>
      <c r="H39" s="234"/>
      <c r="I39" s="234"/>
      <c r="J39" s="234"/>
      <c r="K39" s="234"/>
      <c r="L39" s="234"/>
      <c r="M39" s="234"/>
      <c r="N39" s="1493"/>
      <c r="O39" s="214"/>
    </row>
    <row r="40" spans="1:15">
      <c r="A40" s="214"/>
      <c r="B40" s="875"/>
      <c r="C40" s="234"/>
      <c r="D40" s="234"/>
      <c r="E40" s="234"/>
      <c r="F40" s="234"/>
      <c r="G40" s="234"/>
      <c r="H40" s="234"/>
      <c r="I40" s="234"/>
      <c r="J40" s="234"/>
      <c r="K40" s="234"/>
      <c r="L40" s="234"/>
      <c r="M40" s="234"/>
      <c r="N40" s="1493"/>
      <c r="O40" s="214"/>
    </row>
    <row r="41" spans="1:15">
      <c r="A41" s="214"/>
      <c r="B41" s="875"/>
      <c r="C41" s="234"/>
      <c r="D41" s="234"/>
      <c r="E41" s="234"/>
      <c r="F41" s="234"/>
      <c r="G41" s="234"/>
      <c r="H41" s="234"/>
      <c r="I41" s="234"/>
      <c r="J41" s="234"/>
      <c r="K41" s="234"/>
      <c r="L41" s="234"/>
      <c r="M41" s="234"/>
      <c r="N41" s="1493"/>
      <c r="O41" s="214"/>
    </row>
    <row r="42" spans="1:15">
      <c r="A42" s="214"/>
      <c r="B42" s="875"/>
      <c r="C42" s="234"/>
      <c r="D42" s="234"/>
      <c r="E42" s="234"/>
      <c r="F42" s="234"/>
      <c r="G42" s="234"/>
      <c r="H42" s="234"/>
      <c r="I42" s="234"/>
      <c r="J42" s="234"/>
      <c r="K42" s="234"/>
      <c r="L42" s="234"/>
      <c r="M42" s="234"/>
      <c r="N42" s="1493"/>
      <c r="O42" s="214"/>
    </row>
    <row r="43" spans="1:15" ht="13.5" customHeight="1">
      <c r="A43" s="214"/>
      <c r="B43" s="875"/>
      <c r="C43" s="234"/>
      <c r="D43" s="234"/>
      <c r="E43" s="234"/>
      <c r="F43" s="234"/>
      <c r="G43" s="234"/>
      <c r="H43" s="234"/>
      <c r="I43" s="234"/>
      <c r="J43" s="234"/>
      <c r="K43" s="234"/>
      <c r="L43" s="234"/>
      <c r="M43" s="234"/>
      <c r="N43" s="1493"/>
      <c r="O43" s="214"/>
    </row>
    <row r="44" spans="1:15" ht="15" customHeight="1">
      <c r="A44" s="214"/>
      <c r="B44" s="1246"/>
      <c r="C44" s="1247"/>
      <c r="D44" s="1247"/>
      <c r="E44" s="1247"/>
      <c r="F44" s="1247"/>
      <c r="G44" s="1501"/>
      <c r="H44" s="1501"/>
      <c r="I44" s="234"/>
      <c r="J44" s="234"/>
      <c r="K44" s="234"/>
      <c r="L44" s="234"/>
      <c r="M44" s="234"/>
      <c r="N44" s="1502"/>
      <c r="O44" s="214"/>
    </row>
    <row r="45" spans="1:15" ht="20.25" customHeight="1">
      <c r="A45" s="214"/>
      <c r="B45" s="1518"/>
      <c r="C45" s="1103"/>
      <c r="D45" s="1103"/>
      <c r="E45" s="1103"/>
      <c r="F45" s="1103"/>
      <c r="G45" s="1517"/>
      <c r="H45" s="1517"/>
      <c r="I45" s="1236"/>
      <c r="J45" s="756"/>
      <c r="K45" s="756"/>
      <c r="L45" s="1236"/>
      <c r="M45" s="756"/>
      <c r="N45" s="1235"/>
      <c r="O45" s="214"/>
    </row>
    <row r="46" spans="1:15" ht="15.75" customHeight="1">
      <c r="A46" s="214"/>
      <c r="B46" s="1516"/>
      <c r="C46" s="1103"/>
      <c r="D46" s="1099"/>
      <c r="E46" s="1099"/>
      <c r="F46" s="1099"/>
      <c r="G46" s="1519"/>
      <c r="H46" s="1519"/>
      <c r="I46" s="1236"/>
      <c r="J46" s="756"/>
      <c r="K46" s="756"/>
      <c r="L46" s="756"/>
      <c r="M46" s="756"/>
      <c r="N46" s="1235"/>
      <c r="O46" s="214"/>
    </row>
    <row r="47" spans="1:15" ht="15.75" customHeight="1">
      <c r="A47" s="214"/>
      <c r="B47" s="1516"/>
      <c r="C47" s="1103"/>
      <c r="D47" s="1099"/>
      <c r="E47" s="1099"/>
      <c r="F47" s="1099"/>
      <c r="G47" s="1519"/>
      <c r="H47" s="1519"/>
      <c r="I47" s="1236"/>
      <c r="J47" s="756"/>
      <c r="K47" s="756"/>
      <c r="L47" s="756"/>
      <c r="M47" s="756"/>
      <c r="N47" s="1235"/>
      <c r="O47" s="214"/>
    </row>
    <row r="48" spans="1:15" ht="15.75" customHeight="1">
      <c r="A48" s="214"/>
      <c r="B48" s="1516"/>
      <c r="C48" s="1103"/>
      <c r="D48" s="1099"/>
      <c r="E48" s="1099"/>
      <c r="F48" s="1099"/>
      <c r="G48" s="1519"/>
      <c r="H48" s="1519"/>
      <c r="I48" s="1236"/>
      <c r="J48" s="756"/>
      <c r="K48" s="756"/>
      <c r="L48" s="756"/>
      <c r="M48" s="756"/>
      <c r="N48" s="1235"/>
      <c r="O48" s="214"/>
    </row>
    <row r="49" spans="1:15" ht="14.25" customHeight="1">
      <c r="A49" s="214"/>
      <c r="B49" s="1516"/>
      <c r="C49" s="1099"/>
      <c r="D49" s="1099"/>
      <c r="E49" s="1099"/>
      <c r="F49" s="1099"/>
      <c r="G49" s="1519"/>
      <c r="H49" s="1519"/>
      <c r="I49" s="756"/>
      <c r="J49" s="756"/>
      <c r="K49" s="756"/>
      <c r="L49" s="756"/>
      <c r="M49" s="756"/>
      <c r="N49" s="1235"/>
      <c r="O49" s="214"/>
    </row>
    <row r="50" spans="1:15" ht="14.25" customHeight="1">
      <c r="A50" s="214"/>
      <c r="B50" s="1516"/>
      <c r="C50" s="1520"/>
      <c r="D50" s="1520"/>
      <c r="E50" s="1520"/>
      <c r="F50" s="1520"/>
      <c r="G50" s="1519"/>
      <c r="H50" s="1519"/>
      <c r="I50" s="756"/>
      <c r="J50" s="756"/>
      <c r="K50" s="756"/>
      <c r="L50" s="756"/>
      <c r="M50" s="756"/>
      <c r="N50" s="1239"/>
      <c r="O50" s="214"/>
    </row>
    <row r="51" spans="1:15" ht="14.25" customHeight="1">
      <c r="A51" s="214"/>
      <c r="B51" s="1516"/>
      <c r="C51" s="1520"/>
      <c r="D51" s="1520"/>
      <c r="E51" s="1520"/>
      <c r="F51" s="1520"/>
      <c r="G51" s="1519"/>
      <c r="H51" s="1519"/>
      <c r="I51" s="756"/>
      <c r="J51" s="756"/>
      <c r="K51" s="756"/>
      <c r="L51" s="756"/>
      <c r="M51" s="756"/>
      <c r="N51" s="1239"/>
      <c r="O51" s="214"/>
    </row>
    <row r="52" spans="1:15" ht="16.5" thickBot="1">
      <c r="A52" s="214"/>
      <c r="B52" s="875"/>
      <c r="C52" s="756"/>
      <c r="D52" s="756"/>
      <c r="E52" s="756"/>
      <c r="F52" s="756"/>
      <c r="G52" s="756"/>
      <c r="H52" s="756"/>
      <c r="I52" s="756"/>
      <c r="J52" s="756"/>
      <c r="K52" s="877" t="s">
        <v>766</v>
      </c>
      <c r="L52" s="878">
        <f>AVERAGE(D12:G12)</f>
        <v>0.46214285714285719</v>
      </c>
      <c r="M52" s="756"/>
      <c r="N52" s="1239"/>
      <c r="O52" s="214"/>
    </row>
    <row r="53" spans="1:15" ht="14.25" customHeight="1" thickBot="1">
      <c r="A53" s="214"/>
      <c r="B53" s="1521"/>
      <c r="C53" s="1243"/>
      <c r="D53" s="1243"/>
      <c r="E53" s="1243"/>
      <c r="F53" s="1243"/>
      <c r="G53" s="1243"/>
      <c r="H53" s="1243"/>
      <c r="I53" s="1243"/>
      <c r="J53" s="1243"/>
      <c r="K53" s="1243"/>
      <c r="L53" s="1522"/>
      <c r="M53" s="1243"/>
      <c r="N53" s="1523"/>
      <c r="O53" s="214"/>
    </row>
    <row r="54" spans="1:15" ht="27" customHeight="1">
      <c r="A54" s="214"/>
      <c r="B54" s="214" t="s">
        <v>1</v>
      </c>
      <c r="C54" s="214"/>
      <c r="D54" s="214"/>
      <c r="E54" s="214"/>
      <c r="F54" s="214"/>
      <c r="G54" s="214"/>
      <c r="H54" s="3705"/>
      <c r="I54" s="3705"/>
      <c r="J54" s="3705"/>
      <c r="K54" s="3705"/>
      <c r="L54" s="3705"/>
      <c r="M54" s="3705"/>
      <c r="N54" s="1415" t="s">
        <v>1178</v>
      </c>
      <c r="O54" s="214"/>
    </row>
  </sheetData>
  <sheetProtection password="E6EF" sheet="1" objects="1" scenarios="1" selectLockedCells="1" selectUnlockedCells="1"/>
  <mergeCells count="7">
    <mergeCell ref="H54:M54"/>
    <mergeCell ref="B2:N2"/>
    <mergeCell ref="D4:E4"/>
    <mergeCell ref="F4:F5"/>
    <mergeCell ref="G4:G5"/>
    <mergeCell ref="J4:L5"/>
    <mergeCell ref="J8:J9"/>
  </mergeCells>
  <pageMargins left="0.19685039370078741" right="0.11811023622047245" top="0.15748031496062992" bottom="0.15748031496062992" header="0.19685039370078741" footer="0.19685039370078741"/>
  <pageSetup paperSize="9" scale="56"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92D050"/>
    <pageSetUpPr fitToPage="1"/>
  </sheetPr>
  <dimension ref="A1:X24"/>
  <sheetViews>
    <sheetView view="pageBreakPreview" zoomScale="60" workbookViewId="0"/>
  </sheetViews>
  <sheetFormatPr defaultColWidth="8.85546875" defaultRowHeight="14.25"/>
  <cols>
    <col min="1" max="1" width="1.28515625" style="277" customWidth="1"/>
    <col min="2" max="2" width="4.7109375" style="277" customWidth="1"/>
    <col min="3" max="3" width="9" style="277" customWidth="1"/>
    <col min="4" max="23" width="10.7109375" style="277" customWidth="1"/>
    <col min="24" max="24" width="4.140625" style="277" customWidth="1"/>
    <col min="25" max="16384" width="8.85546875" style="277"/>
  </cols>
  <sheetData>
    <row r="1" spans="1:24" ht="15.75" thickBot="1">
      <c r="A1" s="197"/>
      <c r="B1" s="985" t="str">
        <f>Page3!A4</f>
        <v>MOHOKARE LOCAL MUNICIPALITY</v>
      </c>
      <c r="C1" s="1072"/>
      <c r="D1" s="1072"/>
      <c r="E1" s="1072"/>
      <c r="F1" s="1072"/>
      <c r="G1" s="1072"/>
      <c r="H1" s="1072"/>
      <c r="I1" s="1072"/>
      <c r="J1" s="1072"/>
      <c r="K1" s="1072"/>
      <c r="L1" s="1072"/>
      <c r="M1" s="1072"/>
      <c r="N1" s="1072"/>
      <c r="O1" s="197"/>
      <c r="P1" s="197"/>
      <c r="Q1" s="197"/>
      <c r="R1" s="197"/>
      <c r="S1" s="197" t="str">
        <f>Page3!F4</f>
        <v>WSDP 2012</v>
      </c>
      <c r="T1" s="197"/>
      <c r="U1" s="197"/>
      <c r="V1" s="197"/>
      <c r="W1" s="197"/>
      <c r="X1" s="197"/>
    </row>
    <row r="2" spans="1:24" ht="15.75" thickBot="1">
      <c r="A2" s="197"/>
      <c r="B2" s="3691" t="s">
        <v>781</v>
      </c>
      <c r="C2" s="3692"/>
      <c r="D2" s="3692"/>
      <c r="E2" s="3692"/>
      <c r="F2" s="3692"/>
      <c r="G2" s="3692"/>
      <c r="H2" s="3692"/>
      <c r="I2" s="3692"/>
      <c r="J2" s="3692"/>
      <c r="K2" s="3692"/>
      <c r="L2" s="3692"/>
      <c r="M2" s="3692"/>
      <c r="N2" s="3692"/>
      <c r="O2" s="3692"/>
      <c r="P2" s="3692"/>
      <c r="Q2" s="3692"/>
      <c r="R2" s="3692"/>
      <c r="S2" s="3692"/>
      <c r="T2" s="3692"/>
      <c r="U2" s="3692"/>
      <c r="V2" s="3692"/>
      <c r="W2" s="3693"/>
      <c r="X2" s="197"/>
    </row>
    <row r="3" spans="1:24" ht="18">
      <c r="A3" s="197"/>
      <c r="B3" s="998" t="s">
        <v>831</v>
      </c>
      <c r="C3" s="1698"/>
      <c r="D3" s="1698"/>
      <c r="E3" s="1698"/>
      <c r="F3" s="1698"/>
      <c r="G3" s="1698"/>
      <c r="H3" s="1698"/>
      <c r="I3" s="1698"/>
      <c r="J3" s="1698"/>
      <c r="K3" s="1698"/>
      <c r="L3" s="1698"/>
      <c r="M3" s="1698"/>
      <c r="N3" s="1698"/>
      <c r="O3" s="1698"/>
      <c r="P3" s="1698"/>
      <c r="Q3" s="1698"/>
      <c r="R3" s="1698"/>
      <c r="S3" s="1698"/>
      <c r="T3" s="1698"/>
      <c r="U3" s="1698"/>
      <c r="V3" s="1698"/>
      <c r="W3" s="1699"/>
      <c r="X3" s="197"/>
    </row>
    <row r="4" spans="1:24">
      <c r="A4" s="197"/>
      <c r="B4" s="276"/>
      <c r="C4" s="1383"/>
      <c r="D4" s="1383"/>
      <c r="E4" s="1383"/>
      <c r="F4" s="1383"/>
      <c r="G4" s="1383"/>
      <c r="H4" s="1383"/>
      <c r="I4" s="1383"/>
      <c r="J4" s="1383"/>
      <c r="K4" s="1383"/>
      <c r="L4" s="1383"/>
      <c r="M4" s="1383"/>
      <c r="N4" s="1383"/>
      <c r="O4" s="834"/>
      <c r="P4" s="834"/>
      <c r="Q4" s="834"/>
      <c r="R4" s="834"/>
      <c r="S4" s="834"/>
      <c r="T4" s="834"/>
      <c r="U4" s="834"/>
      <c r="V4" s="834"/>
      <c r="W4" s="597"/>
      <c r="X4" s="197"/>
    </row>
    <row r="5" spans="1:24" ht="20.25">
      <c r="A5" s="197"/>
      <c r="B5" s="819" t="s">
        <v>828</v>
      </c>
      <c r="C5" s="1383"/>
      <c r="D5" s="1383"/>
      <c r="E5" s="1383"/>
      <c r="F5" s="1383"/>
      <c r="G5" s="1383"/>
      <c r="H5" s="1383"/>
      <c r="I5" s="1383"/>
      <c r="J5" s="1383"/>
      <c r="K5" s="1383"/>
      <c r="L5" s="1383"/>
      <c r="M5" s="1383"/>
      <c r="N5" s="1383"/>
      <c r="O5" s="331"/>
      <c r="P5" s="331"/>
      <c r="Q5" s="1705"/>
      <c r="R5" s="837"/>
      <c r="S5" s="837"/>
      <c r="T5" s="837"/>
      <c r="U5" s="837"/>
      <c r="V5" s="59"/>
      <c r="W5" s="598"/>
      <c r="X5" s="197"/>
    </row>
    <row r="6" spans="1:24">
      <c r="A6" s="197"/>
      <c r="B6" s="833"/>
      <c r="C6" s="1383"/>
      <c r="D6" s="1383"/>
      <c r="E6" s="1383"/>
      <c r="F6" s="1383"/>
      <c r="G6" s="1383"/>
      <c r="H6" s="1383"/>
      <c r="I6" s="1383"/>
      <c r="J6" s="1383"/>
      <c r="K6" s="1383"/>
      <c r="L6" s="1383"/>
      <c r="M6" s="1383"/>
      <c r="N6" s="1383"/>
      <c r="O6" s="331"/>
      <c r="P6" s="331"/>
      <c r="Q6" s="1705"/>
      <c r="R6" s="837"/>
      <c r="S6" s="837"/>
      <c r="T6" s="837"/>
      <c r="U6" s="837"/>
      <c r="V6" s="59"/>
      <c r="W6" s="598"/>
      <c r="X6" s="197"/>
    </row>
    <row r="7" spans="1:24" ht="16.5" customHeight="1">
      <c r="A7" s="197"/>
      <c r="B7" s="3846" t="s">
        <v>1238</v>
      </c>
      <c r="C7" s="3847"/>
      <c r="D7" s="3847"/>
      <c r="E7" s="3847"/>
      <c r="F7" s="3847"/>
      <c r="G7" s="3847"/>
      <c r="H7" s="3847"/>
      <c r="I7" s="3847"/>
      <c r="J7" s="3847"/>
      <c r="K7" s="3847"/>
      <c r="L7" s="3847"/>
      <c r="M7" s="3847"/>
      <c r="N7" s="3847"/>
      <c r="O7" s="3847"/>
      <c r="P7" s="3847"/>
      <c r="Q7" s="3847"/>
      <c r="R7" s="3847"/>
      <c r="S7" s="3847"/>
      <c r="T7" s="3847"/>
      <c r="U7" s="3847"/>
      <c r="V7" s="3847"/>
      <c r="W7" s="3848"/>
      <c r="X7" s="197"/>
    </row>
    <row r="8" spans="1:24" ht="65.25" customHeight="1">
      <c r="A8" s="818"/>
      <c r="B8" s="287"/>
      <c r="C8" s="1759" t="s">
        <v>1109</v>
      </c>
      <c r="D8" s="3837" t="s">
        <v>1519</v>
      </c>
      <c r="E8" s="3838"/>
      <c r="F8" s="3838"/>
      <c r="G8" s="3838"/>
      <c r="H8" s="3838"/>
      <c r="I8" s="3838"/>
      <c r="J8" s="3838"/>
      <c r="K8" s="3838"/>
      <c r="L8" s="3838"/>
      <c r="M8" s="3838"/>
      <c r="N8" s="3838"/>
      <c r="O8" s="3838"/>
      <c r="P8" s="3838"/>
      <c r="Q8" s="3838"/>
      <c r="R8" s="3838"/>
      <c r="S8" s="3838"/>
      <c r="T8" s="3838"/>
      <c r="U8" s="3838"/>
      <c r="V8" s="3838"/>
      <c r="W8" s="3839"/>
      <c r="X8" s="197"/>
    </row>
    <row r="9" spans="1:24" ht="65.25" customHeight="1">
      <c r="A9" s="818"/>
      <c r="B9" s="287"/>
      <c r="C9" s="1759" t="s">
        <v>1110</v>
      </c>
      <c r="D9" s="3837" t="s">
        <v>1520</v>
      </c>
      <c r="E9" s="3838"/>
      <c r="F9" s="3838"/>
      <c r="G9" s="3838"/>
      <c r="H9" s="3838"/>
      <c r="I9" s="3838"/>
      <c r="J9" s="3838"/>
      <c r="K9" s="3838"/>
      <c r="L9" s="3838"/>
      <c r="M9" s="3838"/>
      <c r="N9" s="3838"/>
      <c r="O9" s="3838"/>
      <c r="P9" s="3838"/>
      <c r="Q9" s="3838"/>
      <c r="R9" s="3838"/>
      <c r="S9" s="3838"/>
      <c r="T9" s="3838"/>
      <c r="U9" s="3838"/>
      <c r="V9" s="3838"/>
      <c r="W9" s="3839"/>
      <c r="X9" s="197"/>
    </row>
    <row r="10" spans="1:24" ht="65.25" customHeight="1">
      <c r="A10" s="818"/>
      <c r="B10" s="276"/>
      <c r="C10" s="1759" t="s">
        <v>1111</v>
      </c>
      <c r="D10" s="3837" t="s">
        <v>1521</v>
      </c>
      <c r="E10" s="3838"/>
      <c r="F10" s="3838"/>
      <c r="G10" s="3838"/>
      <c r="H10" s="3838"/>
      <c r="I10" s="3838"/>
      <c r="J10" s="3838"/>
      <c r="K10" s="3838"/>
      <c r="L10" s="3838"/>
      <c r="M10" s="3838"/>
      <c r="N10" s="3838"/>
      <c r="O10" s="3838"/>
      <c r="P10" s="3838"/>
      <c r="Q10" s="3838"/>
      <c r="R10" s="3838"/>
      <c r="S10" s="3838"/>
      <c r="T10" s="3838"/>
      <c r="U10" s="3838"/>
      <c r="V10" s="3838"/>
      <c r="W10" s="3839"/>
      <c r="X10" s="197"/>
    </row>
    <row r="11" spans="1:24" ht="16.5" customHeight="1">
      <c r="A11" s="197"/>
      <c r="B11" s="3846" t="s">
        <v>1239</v>
      </c>
      <c r="C11" s="3847"/>
      <c r="D11" s="3847"/>
      <c r="E11" s="3847"/>
      <c r="F11" s="3847"/>
      <c r="G11" s="3847"/>
      <c r="H11" s="3847"/>
      <c r="I11" s="3847"/>
      <c r="J11" s="3847"/>
      <c r="K11" s="3847"/>
      <c r="L11" s="3847"/>
      <c r="M11" s="3847"/>
      <c r="N11" s="3847"/>
      <c r="O11" s="3847"/>
      <c r="P11" s="3847"/>
      <c r="Q11" s="3847"/>
      <c r="R11" s="3847"/>
      <c r="S11" s="3847"/>
      <c r="T11" s="3847"/>
      <c r="U11" s="3847"/>
      <c r="V11" s="3847"/>
      <c r="W11" s="3848"/>
      <c r="X11" s="197"/>
    </row>
    <row r="12" spans="1:24" ht="65.25" customHeight="1">
      <c r="A12" s="818"/>
      <c r="B12" s="287"/>
      <c r="C12" s="1759" t="s">
        <v>1109</v>
      </c>
      <c r="D12" s="3837" t="s">
        <v>1524</v>
      </c>
      <c r="E12" s="3838"/>
      <c r="F12" s="3838"/>
      <c r="G12" s="3838"/>
      <c r="H12" s="3838"/>
      <c r="I12" s="3838"/>
      <c r="J12" s="3838"/>
      <c r="K12" s="3838"/>
      <c r="L12" s="3838"/>
      <c r="M12" s="3838"/>
      <c r="N12" s="3838"/>
      <c r="O12" s="3838"/>
      <c r="P12" s="3838"/>
      <c r="Q12" s="3838"/>
      <c r="R12" s="3838"/>
      <c r="S12" s="3838"/>
      <c r="T12" s="3838"/>
      <c r="U12" s="3838"/>
      <c r="V12" s="3838"/>
      <c r="W12" s="3839"/>
      <c r="X12" s="197"/>
    </row>
    <row r="13" spans="1:24" ht="65.25" customHeight="1">
      <c r="A13" s="818"/>
      <c r="B13" s="287"/>
      <c r="C13" s="1759" t="s">
        <v>1110</v>
      </c>
      <c r="D13" s="3837" t="s">
        <v>1522</v>
      </c>
      <c r="E13" s="3838"/>
      <c r="F13" s="3838"/>
      <c r="G13" s="3838"/>
      <c r="H13" s="3838"/>
      <c r="I13" s="3838"/>
      <c r="J13" s="3838"/>
      <c r="K13" s="3838"/>
      <c r="L13" s="3838"/>
      <c r="M13" s="3838"/>
      <c r="N13" s="3838"/>
      <c r="O13" s="3838"/>
      <c r="P13" s="3838"/>
      <c r="Q13" s="3838"/>
      <c r="R13" s="3838"/>
      <c r="S13" s="3838"/>
      <c r="T13" s="3838"/>
      <c r="U13" s="3838"/>
      <c r="V13" s="3838"/>
      <c r="W13" s="3839"/>
      <c r="X13" s="197"/>
    </row>
    <row r="14" spans="1:24" ht="65.25" customHeight="1">
      <c r="A14" s="818"/>
      <c r="B14" s="276"/>
      <c r="C14" s="1759" t="s">
        <v>1111</v>
      </c>
      <c r="D14" s="3837" t="s">
        <v>1523</v>
      </c>
      <c r="E14" s="3838"/>
      <c r="F14" s="3838"/>
      <c r="G14" s="3838"/>
      <c r="H14" s="3838"/>
      <c r="I14" s="3838"/>
      <c r="J14" s="3838"/>
      <c r="K14" s="3838"/>
      <c r="L14" s="3838"/>
      <c r="M14" s="3838"/>
      <c r="N14" s="3838"/>
      <c r="O14" s="3838"/>
      <c r="P14" s="3838"/>
      <c r="Q14" s="3838"/>
      <c r="R14" s="3838"/>
      <c r="S14" s="3838"/>
      <c r="T14" s="3838"/>
      <c r="U14" s="3838"/>
      <c r="V14" s="3838"/>
      <c r="W14" s="3839"/>
      <c r="X14" s="197"/>
    </row>
    <row r="15" spans="1:24" ht="18" customHeight="1">
      <c r="A15" s="197"/>
      <c r="B15" s="3846" t="s">
        <v>1240</v>
      </c>
      <c r="C15" s="3847"/>
      <c r="D15" s="3847"/>
      <c r="E15" s="3847"/>
      <c r="F15" s="3847"/>
      <c r="G15" s="3847"/>
      <c r="H15" s="3847"/>
      <c r="I15" s="3847"/>
      <c r="J15" s="3847"/>
      <c r="K15" s="3847"/>
      <c r="L15" s="3847"/>
      <c r="M15" s="3847"/>
      <c r="N15" s="3847"/>
      <c r="O15" s="3847"/>
      <c r="P15" s="3847"/>
      <c r="Q15" s="3847"/>
      <c r="R15" s="3847"/>
      <c r="S15" s="3847"/>
      <c r="T15" s="3847"/>
      <c r="U15" s="3847"/>
      <c r="V15" s="3847"/>
      <c r="W15" s="3848"/>
      <c r="X15" s="197"/>
    </row>
    <row r="16" spans="1:24" ht="65.25" customHeight="1">
      <c r="A16" s="818"/>
      <c r="B16" s="287"/>
      <c r="C16" s="1759" t="s">
        <v>1109</v>
      </c>
      <c r="D16" s="3837" t="s">
        <v>1525</v>
      </c>
      <c r="E16" s="3838"/>
      <c r="F16" s="3838"/>
      <c r="G16" s="3838"/>
      <c r="H16" s="3838"/>
      <c r="I16" s="3838"/>
      <c r="J16" s="3838"/>
      <c r="K16" s="3838"/>
      <c r="L16" s="3838"/>
      <c r="M16" s="3838"/>
      <c r="N16" s="3838"/>
      <c r="O16" s="3838"/>
      <c r="P16" s="3838"/>
      <c r="Q16" s="3838"/>
      <c r="R16" s="3838"/>
      <c r="S16" s="3838"/>
      <c r="T16" s="3838"/>
      <c r="U16" s="3838"/>
      <c r="V16" s="3838"/>
      <c r="W16" s="3839"/>
      <c r="X16" s="197"/>
    </row>
    <row r="17" spans="1:24" ht="65.25" customHeight="1">
      <c r="A17" s="818"/>
      <c r="B17" s="287"/>
      <c r="C17" s="1759" t="s">
        <v>1110</v>
      </c>
      <c r="D17" s="3837" t="s">
        <v>1522</v>
      </c>
      <c r="E17" s="3838"/>
      <c r="F17" s="3838"/>
      <c r="G17" s="3838"/>
      <c r="H17" s="3838"/>
      <c r="I17" s="3838"/>
      <c r="J17" s="3838"/>
      <c r="K17" s="3838"/>
      <c r="L17" s="3838"/>
      <c r="M17" s="3838"/>
      <c r="N17" s="3838"/>
      <c r="O17" s="3838"/>
      <c r="P17" s="3838"/>
      <c r="Q17" s="3838"/>
      <c r="R17" s="3838"/>
      <c r="S17" s="3838"/>
      <c r="T17" s="3838"/>
      <c r="U17" s="3838"/>
      <c r="V17" s="3838"/>
      <c r="W17" s="3839"/>
      <c r="X17" s="197"/>
    </row>
    <row r="18" spans="1:24" ht="65.25" customHeight="1">
      <c r="A18" s="818"/>
      <c r="B18" s="276"/>
      <c r="C18" s="1759" t="s">
        <v>1111</v>
      </c>
      <c r="D18" s="3837" t="s">
        <v>1523</v>
      </c>
      <c r="E18" s="3838"/>
      <c r="F18" s="3838"/>
      <c r="G18" s="3838"/>
      <c r="H18" s="3838"/>
      <c r="I18" s="3838"/>
      <c r="J18" s="3838"/>
      <c r="K18" s="3838"/>
      <c r="L18" s="3838"/>
      <c r="M18" s="3838"/>
      <c r="N18" s="3838"/>
      <c r="O18" s="3838"/>
      <c r="P18" s="3838"/>
      <c r="Q18" s="3838"/>
      <c r="R18" s="3838"/>
      <c r="S18" s="3838"/>
      <c r="T18" s="3838"/>
      <c r="U18" s="3838"/>
      <c r="V18" s="3838"/>
      <c r="W18" s="3839"/>
      <c r="X18" s="197"/>
    </row>
    <row r="19" spans="1:24" ht="16.5" customHeight="1">
      <c r="A19" s="197"/>
      <c r="B19" s="3846" t="s">
        <v>1241</v>
      </c>
      <c r="C19" s="3847"/>
      <c r="D19" s="3847"/>
      <c r="E19" s="3847"/>
      <c r="F19" s="3847"/>
      <c r="G19" s="3847"/>
      <c r="H19" s="3847"/>
      <c r="I19" s="3847"/>
      <c r="J19" s="3847"/>
      <c r="K19" s="3847"/>
      <c r="L19" s="3847"/>
      <c r="M19" s="3847"/>
      <c r="N19" s="3847"/>
      <c r="O19" s="3847"/>
      <c r="P19" s="3847"/>
      <c r="Q19" s="3847"/>
      <c r="R19" s="3847"/>
      <c r="S19" s="3847"/>
      <c r="T19" s="3847"/>
      <c r="U19" s="3847"/>
      <c r="V19" s="3847"/>
      <c r="W19" s="3848"/>
      <c r="X19" s="197"/>
    </row>
    <row r="20" spans="1:24" ht="65.25" customHeight="1">
      <c r="A20" s="818"/>
      <c r="B20" s="287"/>
      <c r="C20" s="1759" t="s">
        <v>1109</v>
      </c>
      <c r="D20" s="3837" t="s">
        <v>1526</v>
      </c>
      <c r="E20" s="3838"/>
      <c r="F20" s="3838"/>
      <c r="G20" s="3838"/>
      <c r="H20" s="3838"/>
      <c r="I20" s="3838"/>
      <c r="J20" s="3838"/>
      <c r="K20" s="3838"/>
      <c r="L20" s="3838"/>
      <c r="M20" s="3838"/>
      <c r="N20" s="3838"/>
      <c r="O20" s="3838"/>
      <c r="P20" s="3838"/>
      <c r="Q20" s="3838"/>
      <c r="R20" s="3838"/>
      <c r="S20" s="3838"/>
      <c r="T20" s="3838"/>
      <c r="U20" s="3838"/>
      <c r="V20" s="3838"/>
      <c r="W20" s="3839"/>
      <c r="X20" s="197"/>
    </row>
    <row r="21" spans="1:24" ht="65.25" customHeight="1">
      <c r="A21" s="818"/>
      <c r="B21" s="287"/>
      <c r="C21" s="1759" t="s">
        <v>1110</v>
      </c>
      <c r="D21" s="3837" t="s">
        <v>1522</v>
      </c>
      <c r="E21" s="3838"/>
      <c r="F21" s="3838"/>
      <c r="G21" s="3838"/>
      <c r="H21" s="3838"/>
      <c r="I21" s="3838"/>
      <c r="J21" s="3838"/>
      <c r="K21" s="3838"/>
      <c r="L21" s="3838"/>
      <c r="M21" s="3838"/>
      <c r="N21" s="3838"/>
      <c r="O21" s="3838"/>
      <c r="P21" s="3838"/>
      <c r="Q21" s="3838"/>
      <c r="R21" s="3838"/>
      <c r="S21" s="3838"/>
      <c r="T21" s="3838"/>
      <c r="U21" s="3838"/>
      <c r="V21" s="3838"/>
      <c r="W21" s="3839"/>
      <c r="X21" s="197"/>
    </row>
    <row r="22" spans="1:24" ht="65.25" customHeight="1">
      <c r="A22" s="818"/>
      <c r="B22" s="276"/>
      <c r="C22" s="1759" t="s">
        <v>1111</v>
      </c>
      <c r="D22" s="3837" t="s">
        <v>1523</v>
      </c>
      <c r="E22" s="3838"/>
      <c r="F22" s="3838"/>
      <c r="G22" s="3838"/>
      <c r="H22" s="3838"/>
      <c r="I22" s="3838"/>
      <c r="J22" s="3838"/>
      <c r="K22" s="3838"/>
      <c r="L22" s="3838"/>
      <c r="M22" s="3838"/>
      <c r="N22" s="3838"/>
      <c r="O22" s="3838"/>
      <c r="P22" s="3838"/>
      <c r="Q22" s="3838"/>
      <c r="R22" s="3838"/>
      <c r="S22" s="3838"/>
      <c r="T22" s="3838"/>
      <c r="U22" s="3838"/>
      <c r="V22" s="3838"/>
      <c r="W22" s="3839"/>
      <c r="X22" s="197"/>
    </row>
    <row r="23" spans="1:24" ht="14.25" customHeight="1" thickBot="1">
      <c r="A23" s="197"/>
      <c r="B23" s="623"/>
      <c r="C23" s="1507"/>
      <c r="D23" s="1507"/>
      <c r="E23" s="1507"/>
      <c r="F23" s="1507"/>
      <c r="G23" s="1507"/>
      <c r="H23" s="1507"/>
      <c r="I23" s="1507"/>
      <c r="J23" s="1507"/>
      <c r="K23" s="1507"/>
      <c r="L23" s="1507"/>
      <c r="M23" s="1507"/>
      <c r="N23" s="1507"/>
      <c r="O23" s="335"/>
      <c r="P23" s="335"/>
      <c r="Q23" s="335"/>
      <c r="R23" s="335"/>
      <c r="S23" s="335"/>
      <c r="T23" s="335"/>
      <c r="U23" s="335"/>
      <c r="V23" s="335"/>
      <c r="W23" s="625"/>
      <c r="X23" s="197"/>
    </row>
    <row r="24" spans="1:24" ht="27" customHeight="1">
      <c r="A24" s="197"/>
      <c r="B24" s="197" t="s">
        <v>1</v>
      </c>
      <c r="C24" s="197"/>
      <c r="D24" s="197"/>
      <c r="E24" s="197"/>
      <c r="F24" s="197"/>
      <c r="G24" s="197"/>
      <c r="H24" s="197"/>
      <c r="I24" s="197"/>
      <c r="J24" s="197"/>
      <c r="K24" s="197"/>
      <c r="L24" s="197"/>
      <c r="M24" s="197"/>
      <c r="N24" s="197"/>
      <c r="O24" s="197"/>
      <c r="P24" s="197"/>
      <c r="Q24" s="3688"/>
      <c r="R24" s="3688"/>
      <c r="S24" s="3688"/>
      <c r="T24" s="3688"/>
      <c r="U24" s="3688"/>
      <c r="V24" s="3688"/>
      <c r="W24" s="1415" t="s">
        <v>1179</v>
      </c>
      <c r="X24" s="197"/>
    </row>
  </sheetData>
  <sheetProtection selectLockedCells="1" selectUnlockedCells="1"/>
  <mergeCells count="18">
    <mergeCell ref="D8:W8"/>
    <mergeCell ref="D9:W9"/>
    <mergeCell ref="D10:W10"/>
    <mergeCell ref="D22:W22"/>
    <mergeCell ref="B2:W2"/>
    <mergeCell ref="B7:W7"/>
    <mergeCell ref="Q24:V24"/>
    <mergeCell ref="B11:W11"/>
    <mergeCell ref="B15:W15"/>
    <mergeCell ref="B19:W19"/>
    <mergeCell ref="D12:W12"/>
    <mergeCell ref="D13:W13"/>
    <mergeCell ref="D14:W14"/>
    <mergeCell ref="D16:W16"/>
    <mergeCell ref="D17:W17"/>
    <mergeCell ref="D18:W18"/>
    <mergeCell ref="D20:W20"/>
    <mergeCell ref="D21:W21"/>
  </mergeCells>
  <pageMargins left="0.19685039370078741" right="0.11811023622047245" top="0.15748031496062992" bottom="0.15748031496062992" header="0.19685039370078741" footer="0.19685039370078741"/>
  <pageSetup paperSize="9" scale="5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8" tint="0.39997558519241921"/>
    <pageSetUpPr fitToPage="1"/>
  </sheetPr>
  <dimension ref="A1:X75"/>
  <sheetViews>
    <sheetView view="pageBreakPreview" topLeftCell="B1" zoomScale="70" zoomScaleSheetLayoutView="70" workbookViewId="0">
      <selection activeCell="B7" sqref="B7"/>
    </sheetView>
  </sheetViews>
  <sheetFormatPr defaultColWidth="8.85546875" defaultRowHeight="14.25"/>
  <cols>
    <col min="1" max="1" width="1.28515625" style="277" customWidth="1"/>
    <col min="2" max="2" width="72.28515625" style="277" customWidth="1"/>
    <col min="3" max="3" width="7" style="277" customWidth="1"/>
    <col min="4" max="7" width="17.28515625" style="277" customWidth="1"/>
    <col min="8" max="21" width="14.7109375" style="277" customWidth="1"/>
    <col min="22" max="22" width="3.7109375" style="277" customWidth="1"/>
    <col min="23" max="23" width="5.28515625" style="277" customWidth="1"/>
    <col min="24" max="24" width="1.28515625" style="277" customWidth="1"/>
    <col min="25" max="16384" width="8.85546875" style="277"/>
  </cols>
  <sheetData>
    <row r="1" spans="1:24" ht="21.75" customHeight="1" thickBot="1">
      <c r="A1" s="197"/>
      <c r="B1" s="1456" t="str">
        <f>Page3!A4</f>
        <v>MOHOKARE LOCAL MUNICIPALITY</v>
      </c>
      <c r="C1" s="197"/>
      <c r="D1" s="197"/>
      <c r="E1" s="197"/>
      <c r="F1" s="197"/>
      <c r="G1" s="197"/>
      <c r="H1" s="197"/>
      <c r="I1" s="197"/>
      <c r="J1" s="197"/>
      <c r="K1" s="197"/>
      <c r="L1" s="197"/>
      <c r="M1" s="197"/>
      <c r="N1" s="197"/>
      <c r="O1" s="197"/>
      <c r="P1" s="197"/>
      <c r="Q1" s="197"/>
      <c r="R1" s="197"/>
      <c r="S1" s="1457" t="str">
        <f>Page3!F4</f>
        <v>WSDP 2012</v>
      </c>
      <c r="T1" s="197"/>
      <c r="U1" s="197"/>
      <c r="V1" s="197"/>
      <c r="W1" s="197"/>
      <c r="X1" s="197"/>
    </row>
    <row r="2" spans="1:24" ht="24" thickBot="1">
      <c r="A2" s="197"/>
      <c r="B2" s="3854" t="s">
        <v>860</v>
      </c>
      <c r="C2" s="3855"/>
      <c r="D2" s="3855"/>
      <c r="E2" s="3855"/>
      <c r="F2" s="3855"/>
      <c r="G2" s="3855"/>
      <c r="H2" s="3855"/>
      <c r="I2" s="3855"/>
      <c r="J2" s="3855"/>
      <c r="K2" s="3855"/>
      <c r="L2" s="3855"/>
      <c r="M2" s="3855"/>
      <c r="N2" s="3855"/>
      <c r="O2" s="3855"/>
      <c r="P2" s="3855"/>
      <c r="Q2" s="3855"/>
      <c r="R2" s="3855"/>
      <c r="S2" s="3855"/>
      <c r="T2" s="3855"/>
      <c r="U2" s="3855"/>
      <c r="V2" s="3855"/>
      <c r="W2" s="3856"/>
      <c r="X2" s="197"/>
    </row>
    <row r="3" spans="1:24" ht="18">
      <c r="A3" s="197"/>
      <c r="B3" s="1458"/>
      <c r="C3" s="1459"/>
      <c r="D3" s="1459"/>
      <c r="E3" s="1459"/>
      <c r="F3" s="1459"/>
      <c r="G3" s="1459"/>
      <c r="H3" s="1459"/>
      <c r="I3" s="1459"/>
      <c r="J3" s="1459"/>
      <c r="K3" s="1459"/>
      <c r="L3" s="1459"/>
      <c r="M3" s="1459"/>
      <c r="N3" s="1459"/>
      <c r="O3" s="1459"/>
      <c r="P3" s="1459"/>
      <c r="Q3" s="1459"/>
      <c r="R3" s="1459"/>
      <c r="S3" s="1459"/>
      <c r="T3" s="1459"/>
      <c r="U3" s="1459"/>
      <c r="V3" s="1459"/>
      <c r="W3" s="1460"/>
      <c r="X3" s="197"/>
    </row>
    <row r="4" spans="1:24" ht="23.25" customHeight="1">
      <c r="A4" s="197"/>
      <c r="B4" s="1461"/>
      <c r="C4" s="1462"/>
      <c r="D4" s="3849" t="s">
        <v>859</v>
      </c>
      <c r="E4" s="3849"/>
      <c r="F4" s="3849"/>
      <c r="G4" s="3849"/>
      <c r="H4" s="1462"/>
      <c r="I4" s="1462"/>
      <c r="J4" s="1462"/>
      <c r="K4" s="1462"/>
      <c r="L4" s="1462"/>
      <c r="M4" s="1462"/>
      <c r="N4" s="1462"/>
      <c r="O4" s="1462"/>
      <c r="P4" s="1462"/>
      <c r="Q4" s="1462"/>
      <c r="R4" s="1462"/>
      <c r="S4" s="1463"/>
      <c r="T4" s="1463"/>
      <c r="U4" s="1463"/>
      <c r="V4" s="1462"/>
      <c r="W4" s="1464"/>
      <c r="X4" s="197"/>
    </row>
    <row r="5" spans="1:24" ht="37.5" customHeight="1">
      <c r="A5" s="197"/>
      <c r="B5" s="1461"/>
      <c r="C5" s="1465"/>
      <c r="D5" s="3849"/>
      <c r="E5" s="3849"/>
      <c r="F5" s="3849"/>
      <c r="G5" s="3849"/>
      <c r="H5" s="1466"/>
      <c r="I5" s="1466"/>
      <c r="J5" s="1466"/>
      <c r="K5" s="3850"/>
      <c r="L5" s="3850"/>
      <c r="M5" s="3850"/>
      <c r="N5" s="3850"/>
      <c r="O5" s="3850"/>
      <c r="P5" s="3850"/>
      <c r="Q5" s="3850"/>
      <c r="R5" s="3850"/>
      <c r="S5" s="3850"/>
      <c r="T5" s="3850"/>
      <c r="U5" s="3850"/>
      <c r="V5" s="1467"/>
      <c r="W5" s="1468"/>
      <c r="X5" s="197"/>
    </row>
    <row r="6" spans="1:24" ht="23.25" customHeight="1">
      <c r="A6" s="197"/>
      <c r="B6" s="1461"/>
      <c r="C6" s="1465"/>
      <c r="D6" s="1652" t="s">
        <v>760</v>
      </c>
      <c r="E6" s="1469" t="s">
        <v>761</v>
      </c>
      <c r="F6" s="1470" t="s">
        <v>762</v>
      </c>
      <c r="G6" s="1471" t="s">
        <v>763</v>
      </c>
      <c r="H6" s="1466"/>
      <c r="I6" s="1466"/>
      <c r="J6" s="1466"/>
      <c r="K6" s="3850"/>
      <c r="L6" s="3850"/>
      <c r="M6" s="3850"/>
      <c r="N6" s="3850"/>
      <c r="O6" s="3850"/>
      <c r="P6" s="3850"/>
      <c r="Q6" s="3850"/>
      <c r="R6" s="3850"/>
      <c r="S6" s="3850"/>
      <c r="T6" s="3850"/>
      <c r="U6" s="3850"/>
      <c r="V6" s="1467"/>
      <c r="W6" s="1468"/>
      <c r="X6" s="197"/>
    </row>
    <row r="7" spans="1:24" ht="23.25" customHeight="1">
      <c r="A7" s="197"/>
      <c r="B7" s="1472" t="s">
        <v>1141</v>
      </c>
      <c r="C7" s="1465"/>
      <c r="D7" s="1653">
        <f>'Topic 2'!R38</f>
        <v>0.61730769230769222</v>
      </c>
      <c r="E7" s="1650">
        <f>'Topic 2'!S39</f>
        <v>0.63461538461538458</v>
      </c>
      <c r="F7" s="3858"/>
      <c r="G7" s="3858"/>
      <c r="H7" s="1466"/>
      <c r="I7" s="1466"/>
      <c r="J7" s="1466"/>
      <c r="K7" s="1473"/>
      <c r="L7" s="1473"/>
      <c r="M7" s="1473"/>
      <c r="N7" s="1473"/>
      <c r="O7" s="1473"/>
      <c r="P7" s="1473"/>
      <c r="Q7" s="1473"/>
      <c r="R7" s="1473"/>
      <c r="S7" s="1473"/>
      <c r="T7" s="1473"/>
      <c r="U7" s="1473"/>
      <c r="V7" s="1467"/>
      <c r="W7" s="1468"/>
      <c r="X7" s="197"/>
    </row>
    <row r="8" spans="1:24" ht="18">
      <c r="A8" s="197"/>
      <c r="B8" s="1472" t="s">
        <v>850</v>
      </c>
      <c r="C8" s="1474"/>
      <c r="D8" s="1475">
        <f>'Topic 3C'!AC27</f>
        <v>0.6</v>
      </c>
      <c r="E8" s="1651">
        <f>'Topic 3C'!AC26</f>
        <v>0.6</v>
      </c>
      <c r="F8" s="1649">
        <f>'Topic 3C'!Z23</f>
        <v>0.6</v>
      </c>
      <c r="G8" s="1648">
        <f>'Topic 3C'!AC24</f>
        <v>0.39999999999999997</v>
      </c>
      <c r="H8" s="1466"/>
      <c r="I8" s="1466"/>
      <c r="J8" s="1466"/>
      <c r="K8" s="1466"/>
      <c r="L8" s="1466"/>
      <c r="M8" s="1466"/>
      <c r="N8" s="1466"/>
      <c r="O8" s="1466"/>
      <c r="P8" s="1466"/>
      <c r="Q8" s="1466"/>
      <c r="R8" s="1476"/>
      <c r="S8" s="3857"/>
      <c r="T8" s="1477"/>
      <c r="U8" s="1477"/>
      <c r="V8" s="1478"/>
      <c r="W8" s="1468"/>
      <c r="X8" s="197"/>
    </row>
    <row r="9" spans="1:24" ht="18">
      <c r="A9" s="197"/>
      <c r="B9" s="1472" t="s">
        <v>1142</v>
      </c>
      <c r="C9" s="1474"/>
      <c r="D9" s="1475">
        <f>'Topic 4'!O43</f>
        <v>0.37472222222222218</v>
      </c>
      <c r="E9" s="1651">
        <f>'Topic 4'!P44</f>
        <v>0.38833333333333336</v>
      </c>
      <c r="F9" s="3859"/>
      <c r="G9" s="3860"/>
      <c r="H9" s="1466"/>
      <c r="I9" s="1466"/>
      <c r="J9" s="1466"/>
      <c r="K9" s="1466"/>
      <c r="L9" s="1466"/>
      <c r="M9" s="1466"/>
      <c r="N9" s="1466"/>
      <c r="O9" s="1466"/>
      <c r="P9" s="1466"/>
      <c r="Q9" s="1466"/>
      <c r="R9" s="1476"/>
      <c r="S9" s="3857"/>
      <c r="T9" s="1477"/>
      <c r="U9" s="1477"/>
      <c r="V9" s="1478"/>
      <c r="W9" s="1468"/>
      <c r="X9" s="197"/>
    </row>
    <row r="10" spans="1:24" ht="18" customHeight="1">
      <c r="A10" s="197"/>
      <c r="B10" s="1472" t="s">
        <v>851</v>
      </c>
      <c r="C10" s="1474"/>
      <c r="D10" s="1475">
        <f>'Topic 5'!AJ127</f>
        <v>0.34702380952380946</v>
      </c>
      <c r="E10" s="1651">
        <f>'Topic 5'!AJ128</f>
        <v>0.36428571428571432</v>
      </c>
      <c r="F10" s="1649">
        <f>'Topic 5'!AG122</f>
        <v>0.59428571428571431</v>
      </c>
      <c r="G10" s="1648">
        <f>'Topic 5'!AJ123</f>
        <v>0.3961904761904762</v>
      </c>
      <c r="H10" s="1466"/>
      <c r="I10" s="1466"/>
      <c r="J10" s="1466"/>
      <c r="K10" s="1466"/>
      <c r="L10" s="1466"/>
      <c r="M10" s="1466"/>
      <c r="N10" s="1466"/>
      <c r="O10" s="1466"/>
      <c r="P10" s="1466"/>
      <c r="Q10" s="1466"/>
      <c r="R10" s="1476"/>
      <c r="S10" s="3857"/>
      <c r="T10" s="1477"/>
      <c r="U10" s="1477"/>
      <c r="V10" s="1478"/>
      <c r="W10" s="1468"/>
      <c r="X10" s="197"/>
    </row>
    <row r="11" spans="1:24" ht="18">
      <c r="A11" s="197"/>
      <c r="B11" s="1472" t="s">
        <v>852</v>
      </c>
      <c r="C11" s="1474"/>
      <c r="D11" s="1475">
        <f>'Topic 6'!AE157</f>
        <v>0.43012500000000004</v>
      </c>
      <c r="E11" s="1651">
        <f>'Topic 6'!AE158</f>
        <v>0.5</v>
      </c>
      <c r="F11" s="1649">
        <f>'Topic 6'!AB154</f>
        <v>0.6</v>
      </c>
      <c r="G11" s="1648">
        <f>'Topic 6'!AE155</f>
        <v>0.4</v>
      </c>
      <c r="H11" s="1466"/>
      <c r="I11" s="1466"/>
      <c r="J11" s="1466"/>
      <c r="K11" s="1466"/>
      <c r="L11" s="1466"/>
      <c r="M11" s="1466"/>
      <c r="N11" s="1466"/>
      <c r="O11" s="1466"/>
      <c r="P11" s="1466"/>
      <c r="Q11" s="1466"/>
      <c r="R11" s="1476"/>
      <c r="S11" s="851"/>
      <c r="T11" s="845"/>
      <c r="U11" s="1479"/>
      <c r="V11" s="1478"/>
      <c r="W11" s="1468"/>
      <c r="X11" s="197"/>
    </row>
    <row r="12" spans="1:24" ht="18">
      <c r="A12" s="197"/>
      <c r="B12" s="1472" t="s">
        <v>853</v>
      </c>
      <c r="C12" s="1480"/>
      <c r="D12" s="1475">
        <f>'Summary-T7'!H17</f>
        <v>0.53125</v>
      </c>
      <c r="E12" s="1651">
        <f>'Summary-T7'!I17</f>
        <v>0.6</v>
      </c>
      <c r="F12" s="1649">
        <f>'Summary-T7'!J17</f>
        <v>0.6</v>
      </c>
      <c r="G12" s="1648">
        <f>'Summary-T7'!K17</f>
        <v>0.39999999999999997</v>
      </c>
      <c r="H12" s="1466"/>
      <c r="I12" s="1466"/>
      <c r="J12" s="1466"/>
      <c r="K12" s="1466"/>
      <c r="L12" s="1466"/>
      <c r="M12" s="1466"/>
      <c r="N12" s="1466"/>
      <c r="O12" s="1466"/>
      <c r="P12" s="1466"/>
      <c r="Q12" s="1466"/>
      <c r="R12" s="1476"/>
      <c r="S12" s="1481"/>
      <c r="T12" s="849"/>
      <c r="U12" s="1482"/>
      <c r="V12" s="1462"/>
      <c r="W12" s="1468"/>
      <c r="X12" s="197"/>
    </row>
    <row r="13" spans="1:24" ht="18">
      <c r="A13" s="197"/>
      <c r="B13" s="1472" t="s">
        <v>854</v>
      </c>
      <c r="C13" s="1483"/>
      <c r="D13" s="1475">
        <f>'Topic 8D'!AD32</f>
        <v>0.33333333333333331</v>
      </c>
      <c r="E13" s="1651">
        <f>'Topic 8D'!AD33</f>
        <v>0.33333333333333331</v>
      </c>
      <c r="F13" s="1649">
        <f>'Topic 8D'!AA17</f>
        <v>0.6</v>
      </c>
      <c r="G13" s="1648">
        <f>'Topic 8D'!AD18</f>
        <v>0.4</v>
      </c>
      <c r="H13" s="1465"/>
      <c r="I13" s="1465"/>
      <c r="J13" s="1465"/>
      <c r="K13" s="1465"/>
      <c r="L13" s="1465"/>
      <c r="M13" s="1465"/>
      <c r="N13" s="1465"/>
      <c r="O13" s="1465"/>
      <c r="P13" s="1465"/>
      <c r="Q13" s="1465"/>
      <c r="R13" s="1465"/>
      <c r="S13" s="851"/>
      <c r="T13" s="851"/>
      <c r="U13" s="1482"/>
      <c r="V13" s="1465"/>
      <c r="W13" s="1484"/>
      <c r="X13" s="197"/>
    </row>
    <row r="14" spans="1:24" ht="18">
      <c r="A14" s="197"/>
      <c r="B14" s="1472" t="s">
        <v>855</v>
      </c>
      <c r="C14" s="1483"/>
      <c r="D14" s="1475">
        <f>'Topic 9B'!U59</f>
        <v>0.21714285714285714</v>
      </c>
      <c r="E14" s="1651">
        <f>'Topic 9B'!U58</f>
        <v>0.21714285714285714</v>
      </c>
      <c r="F14" s="1649">
        <f>'Topic 9B'!R47</f>
        <v>0.57000000000000006</v>
      </c>
      <c r="G14" s="1648">
        <f>'Topic 9B'!U48</f>
        <v>0.51333333333333331</v>
      </c>
      <c r="H14" s="1465"/>
      <c r="I14" s="1465"/>
      <c r="J14" s="1465"/>
      <c r="K14" s="1465"/>
      <c r="L14" s="1465"/>
      <c r="M14" s="1465"/>
      <c r="N14" s="1465"/>
      <c r="O14" s="1465"/>
      <c r="P14" s="1465"/>
      <c r="Q14" s="1465"/>
      <c r="R14" s="1465"/>
      <c r="S14" s="851"/>
      <c r="T14" s="853"/>
      <c r="U14" s="1485"/>
      <c r="V14" s="1465"/>
      <c r="W14" s="1484"/>
      <c r="X14" s="197"/>
    </row>
    <row r="15" spans="1:24" ht="18">
      <c r="A15" s="197"/>
      <c r="B15" s="1472" t="s">
        <v>856</v>
      </c>
      <c r="C15" s="1483"/>
      <c r="D15" s="1475">
        <f>'Topic 10F'!Z32</f>
        <v>0.31304347826086953</v>
      </c>
      <c r="E15" s="1651">
        <f>'Topic 10F'!Z33</f>
        <v>0.31478260869565217</v>
      </c>
      <c r="F15" s="1649">
        <f>'Topic 10F'!W29</f>
        <v>0.55999999999999994</v>
      </c>
      <c r="G15" s="1648">
        <f>'Topic 10F'!Z30</f>
        <v>0.4</v>
      </c>
      <c r="H15" s="1465"/>
      <c r="I15" s="1465"/>
      <c r="J15" s="1465"/>
      <c r="K15" s="1465"/>
      <c r="L15" s="1465"/>
      <c r="M15" s="1465"/>
      <c r="N15" s="1465"/>
      <c r="O15" s="1465"/>
      <c r="P15" s="1465"/>
      <c r="Q15" s="1465"/>
      <c r="R15" s="1465"/>
      <c r="S15" s="1465"/>
      <c r="T15" s="1465"/>
      <c r="U15" s="1465"/>
      <c r="V15" s="1465"/>
      <c r="W15" s="1484"/>
      <c r="X15" s="197"/>
    </row>
    <row r="16" spans="1:24" ht="18.75" customHeight="1">
      <c r="A16" s="197"/>
      <c r="B16" s="1472" t="s">
        <v>857</v>
      </c>
      <c r="C16" s="1483"/>
      <c r="D16" s="1475">
        <f>'Topic 11'!AA75</f>
        <v>0.45</v>
      </c>
      <c r="E16" s="1651">
        <f>'Topic 11'!AA76</f>
        <v>0.45</v>
      </c>
      <c r="F16" s="1649">
        <f>'Topic 11'!X69</f>
        <v>0.44999999999999996</v>
      </c>
      <c r="G16" s="1648">
        <f>'Topic 11'!AA70</f>
        <v>0.30000000000000004</v>
      </c>
      <c r="H16" s="1465"/>
      <c r="I16" s="1465"/>
      <c r="J16" s="1465"/>
      <c r="K16" s="1465"/>
      <c r="L16" s="1465"/>
      <c r="M16" s="1465"/>
      <c r="N16" s="1465"/>
      <c r="O16" s="1465"/>
      <c r="P16" s="1465"/>
      <c r="Q16" s="1465"/>
      <c r="R16" s="1465"/>
      <c r="S16" s="851"/>
      <c r="T16" s="851"/>
      <c r="U16" s="1482"/>
      <c r="V16" s="1465"/>
      <c r="W16" s="1484"/>
      <c r="X16" s="197"/>
    </row>
    <row r="17" spans="1:24" ht="27.75" customHeight="1">
      <c r="A17" s="197"/>
      <c r="B17" s="1472" t="s">
        <v>858</v>
      </c>
      <c r="C17" s="1483"/>
      <c r="D17" s="1475">
        <f>'Topic 12B'!V10</f>
        <v>0.42428571428571432</v>
      </c>
      <c r="E17" s="1651">
        <f>'Topic 12B'!V11</f>
        <v>0.42428571428571432</v>
      </c>
      <c r="F17" s="1649">
        <f>'Topic 12B'!S7</f>
        <v>0.6</v>
      </c>
      <c r="G17" s="1648">
        <f>'Topic 12B'!V8</f>
        <v>0.4</v>
      </c>
      <c r="H17" s="1486"/>
      <c r="I17" s="1486"/>
      <c r="J17" s="1486"/>
      <c r="K17" s="1486"/>
      <c r="L17" s="1486"/>
      <c r="M17" s="1486"/>
      <c r="N17" s="1486"/>
      <c r="O17" s="1486"/>
      <c r="P17" s="1486"/>
      <c r="Q17" s="1486"/>
      <c r="R17" s="1486"/>
      <c r="S17" s="1487"/>
      <c r="T17" s="1487"/>
      <c r="U17" s="1487"/>
      <c r="V17" s="1486"/>
      <c r="W17" s="1488"/>
      <c r="X17" s="197"/>
    </row>
    <row r="18" spans="1:24" ht="18">
      <c r="A18" s="197"/>
      <c r="B18" s="1472"/>
      <c r="C18" s="1465"/>
      <c r="D18" s="1465"/>
      <c r="E18" s="1465"/>
      <c r="F18" s="1465"/>
      <c r="G18" s="1465"/>
      <c r="H18" s="1465"/>
      <c r="I18" s="1465"/>
      <c r="J18" s="1465"/>
      <c r="K18" s="1465"/>
      <c r="L18" s="1465"/>
      <c r="M18" s="1465"/>
      <c r="N18" s="1465"/>
      <c r="O18" s="1465"/>
      <c r="P18" s="1465"/>
      <c r="Q18" s="1465"/>
      <c r="R18" s="1465"/>
      <c r="S18" s="1487"/>
      <c r="T18" s="1487"/>
      <c r="U18" s="1487"/>
      <c r="V18" s="1465"/>
      <c r="W18" s="1484"/>
      <c r="X18" s="197"/>
    </row>
    <row r="19" spans="1:24" ht="18">
      <c r="A19" s="197"/>
      <c r="B19" s="1472"/>
      <c r="C19" s="1465"/>
      <c r="D19" s="1489">
        <f>AVERAGE(D8:D17)</f>
        <v>0.40209264147688062</v>
      </c>
      <c r="E19" s="1489">
        <f>AVERAGE(E8:E17)</f>
        <v>0.41921635610766045</v>
      </c>
      <c r="F19" s="1489">
        <f>AVERAGE(F8:F17)</f>
        <v>0.57492063492063494</v>
      </c>
      <c r="G19" s="1489">
        <f>AVERAGE(G8:G17)</f>
        <v>0.40105820105820095</v>
      </c>
      <c r="H19" s="1465"/>
      <c r="I19" s="1465"/>
      <c r="J19" s="1465"/>
      <c r="K19" s="1465"/>
      <c r="L19" s="1465"/>
      <c r="M19" s="1465"/>
      <c r="N19" s="1465"/>
      <c r="O19" s="1465"/>
      <c r="P19" s="1465"/>
      <c r="Q19" s="1465"/>
      <c r="R19" s="1465"/>
      <c r="S19" s="1465"/>
      <c r="T19" s="1465"/>
      <c r="U19" s="1465"/>
      <c r="V19" s="1465"/>
      <c r="W19" s="1484"/>
      <c r="X19" s="197"/>
    </row>
    <row r="20" spans="1:24" ht="18">
      <c r="A20" s="197"/>
      <c r="B20" s="1490"/>
      <c r="C20" s="1465"/>
      <c r="D20" s="1465"/>
      <c r="E20" s="1465"/>
      <c r="F20" s="1465"/>
      <c r="G20" s="1465"/>
      <c r="H20" s="1465"/>
      <c r="I20" s="1465"/>
      <c r="J20" s="1465"/>
      <c r="K20" s="1465"/>
      <c r="L20" s="1465"/>
      <c r="M20" s="1465"/>
      <c r="N20" s="1465"/>
      <c r="O20" s="1465"/>
      <c r="P20" s="1465"/>
      <c r="Q20" s="1465"/>
      <c r="R20" s="1465"/>
      <c r="S20" s="1465"/>
      <c r="T20" s="1465"/>
      <c r="U20" s="1465"/>
      <c r="V20" s="1465"/>
      <c r="W20" s="1484"/>
      <c r="X20" s="197"/>
    </row>
    <row r="21" spans="1:24" ht="18">
      <c r="A21" s="197"/>
      <c r="B21" s="1490"/>
      <c r="C21" s="1465"/>
      <c r="D21" s="1465"/>
      <c r="E21" s="1465"/>
      <c r="F21" s="1465"/>
      <c r="G21" s="1465"/>
      <c r="H21" s="1465"/>
      <c r="I21" s="1465"/>
      <c r="J21" s="1465"/>
      <c r="K21" s="1465"/>
      <c r="L21" s="1465"/>
      <c r="M21" s="1465"/>
      <c r="N21" s="1465"/>
      <c r="O21" s="1465"/>
      <c r="P21" s="1465"/>
      <c r="Q21" s="1465"/>
      <c r="R21" s="1465"/>
      <c r="S21" s="1465"/>
      <c r="T21" s="1465"/>
      <c r="U21" s="1465"/>
      <c r="V21" s="1465"/>
      <c r="W21" s="1484"/>
      <c r="X21" s="197"/>
    </row>
    <row r="22" spans="1:24" ht="15.75">
      <c r="A22" s="197"/>
      <c r="B22" s="1491"/>
      <c r="C22" s="1492"/>
      <c r="D22" s="1492"/>
      <c r="E22" s="1492"/>
      <c r="F22" s="1492"/>
      <c r="G22" s="1492"/>
      <c r="H22" s="1492"/>
      <c r="I22" s="1492"/>
      <c r="J22" s="1492"/>
      <c r="K22" s="1492"/>
      <c r="L22" s="1492"/>
      <c r="M22" s="1492"/>
      <c r="N22" s="1492"/>
      <c r="O22" s="1492"/>
      <c r="P22" s="1492"/>
      <c r="Q22" s="1492"/>
      <c r="R22" s="1492"/>
      <c r="S22" s="1492"/>
      <c r="T22" s="1492"/>
      <c r="U22" s="1492"/>
      <c r="V22" s="234"/>
      <c r="W22" s="1493"/>
      <c r="X22" s="197"/>
    </row>
    <row r="23" spans="1:24" ht="15.75">
      <c r="A23" s="197"/>
      <c r="B23" s="1491"/>
      <c r="C23" s="1492"/>
      <c r="D23" s="1492"/>
      <c r="E23" s="1492"/>
      <c r="F23" s="1492"/>
      <c r="G23" s="1492"/>
      <c r="H23" s="1492"/>
      <c r="I23" s="1492"/>
      <c r="J23" s="1492"/>
      <c r="K23" s="1492"/>
      <c r="L23" s="1492"/>
      <c r="M23" s="1492"/>
      <c r="N23" s="1492"/>
      <c r="O23" s="1492"/>
      <c r="P23" s="1492"/>
      <c r="Q23" s="1492"/>
      <c r="R23" s="1492"/>
      <c r="S23" s="1492"/>
      <c r="T23" s="1492"/>
      <c r="U23" s="1492"/>
      <c r="V23" s="234"/>
      <c r="W23" s="1493"/>
      <c r="X23" s="197"/>
    </row>
    <row r="24" spans="1:24" ht="15.75">
      <c r="A24" s="197"/>
      <c r="B24" s="1491"/>
      <c r="C24" s="1492"/>
      <c r="D24" s="1492"/>
      <c r="E24" s="1492"/>
      <c r="F24" s="1492"/>
      <c r="G24" s="1492"/>
      <c r="H24" s="1492"/>
      <c r="I24" s="1492"/>
      <c r="J24" s="1492"/>
      <c r="K24" s="1492"/>
      <c r="L24" s="1492"/>
      <c r="M24" s="1492"/>
      <c r="N24" s="1492"/>
      <c r="O24" s="1492"/>
      <c r="P24" s="1492"/>
      <c r="Q24" s="1492"/>
      <c r="R24" s="1492"/>
      <c r="S24" s="1492"/>
      <c r="T24" s="1492"/>
      <c r="U24" s="1492"/>
      <c r="V24" s="234"/>
      <c r="W24" s="1493"/>
      <c r="X24" s="197"/>
    </row>
    <row r="25" spans="1:24" ht="15.75">
      <c r="A25" s="197"/>
      <c r="B25" s="1491"/>
      <c r="C25" s="1492"/>
      <c r="D25" s="1492"/>
      <c r="E25" s="1492"/>
      <c r="F25" s="1492"/>
      <c r="G25" s="1492"/>
      <c r="H25" s="1492"/>
      <c r="I25" s="1492"/>
      <c r="J25" s="1492"/>
      <c r="K25" s="1492"/>
      <c r="L25" s="1492"/>
      <c r="M25" s="1492"/>
      <c r="N25" s="1492"/>
      <c r="O25" s="1492"/>
      <c r="P25" s="1492"/>
      <c r="Q25" s="1492"/>
      <c r="R25" s="1492"/>
      <c r="S25" s="1492"/>
      <c r="T25" s="1492"/>
      <c r="U25" s="1492"/>
      <c r="V25" s="234"/>
      <c r="W25" s="1493"/>
      <c r="X25" s="197"/>
    </row>
    <row r="26" spans="1:24" ht="15.75">
      <c r="A26" s="197"/>
      <c r="B26" s="1491"/>
      <c r="C26" s="1492"/>
      <c r="D26" s="1492"/>
      <c r="E26" s="1492"/>
      <c r="F26" s="1492"/>
      <c r="G26" s="1492"/>
      <c r="H26" s="1492"/>
      <c r="I26" s="1492"/>
      <c r="J26" s="1492"/>
      <c r="K26" s="1492"/>
      <c r="L26" s="1492"/>
      <c r="M26" s="1492"/>
      <c r="N26" s="1492"/>
      <c r="O26" s="1492"/>
      <c r="P26" s="1492"/>
      <c r="Q26" s="1492"/>
      <c r="R26" s="1492"/>
      <c r="S26" s="1492"/>
      <c r="T26" s="1492"/>
      <c r="U26" s="1492"/>
      <c r="V26" s="234"/>
      <c r="W26" s="1493"/>
      <c r="X26" s="197"/>
    </row>
    <row r="27" spans="1:24" ht="15.75">
      <c r="A27" s="197"/>
      <c r="B27" s="1491"/>
      <c r="C27" s="1492"/>
      <c r="D27" s="1492"/>
      <c r="E27" s="1492"/>
      <c r="F27" s="1492"/>
      <c r="G27" s="1492"/>
      <c r="H27" s="1492"/>
      <c r="I27" s="1492"/>
      <c r="J27" s="1492"/>
      <c r="K27" s="1492"/>
      <c r="L27" s="1492"/>
      <c r="M27" s="1492"/>
      <c r="N27" s="1492"/>
      <c r="O27" s="1492"/>
      <c r="P27" s="1492"/>
      <c r="Q27" s="1492"/>
      <c r="R27" s="1492"/>
      <c r="S27" s="1492"/>
      <c r="T27" s="1492"/>
      <c r="U27" s="1492"/>
      <c r="V27" s="234"/>
      <c r="W27" s="1493"/>
      <c r="X27" s="197"/>
    </row>
    <row r="28" spans="1:24" ht="15.75">
      <c r="A28" s="197"/>
      <c r="B28" s="1491"/>
      <c r="C28" s="1492"/>
      <c r="D28" s="1492"/>
      <c r="E28" s="1492"/>
      <c r="F28" s="1492"/>
      <c r="G28" s="1492"/>
      <c r="H28" s="1492"/>
      <c r="I28" s="1492"/>
      <c r="J28" s="1492"/>
      <c r="K28" s="1492"/>
      <c r="L28" s="1492"/>
      <c r="M28" s="1492"/>
      <c r="N28" s="1492"/>
      <c r="O28" s="1492"/>
      <c r="P28" s="1492"/>
      <c r="Q28" s="1492"/>
      <c r="R28" s="1492"/>
      <c r="S28" s="1492"/>
      <c r="T28" s="1492"/>
      <c r="U28" s="1492"/>
      <c r="V28" s="234"/>
      <c r="W28" s="1493"/>
      <c r="X28" s="197"/>
    </row>
    <row r="29" spans="1:24" ht="15.75">
      <c r="A29" s="197"/>
      <c r="B29" s="1491"/>
      <c r="C29" s="1492"/>
      <c r="D29" s="1492"/>
      <c r="E29" s="1492"/>
      <c r="F29" s="1492"/>
      <c r="G29" s="1492"/>
      <c r="H29" s="1492"/>
      <c r="I29" s="1492"/>
      <c r="J29" s="1492"/>
      <c r="K29" s="1492"/>
      <c r="L29" s="1492"/>
      <c r="M29" s="1492"/>
      <c r="N29" s="1492"/>
      <c r="O29" s="1492"/>
      <c r="P29" s="1492"/>
      <c r="Q29" s="1492"/>
      <c r="R29" s="1492"/>
      <c r="S29" s="1492"/>
      <c r="T29" s="1492"/>
      <c r="U29" s="1492"/>
      <c r="V29" s="234"/>
      <c r="W29" s="1493"/>
      <c r="X29" s="197"/>
    </row>
    <row r="30" spans="1:24" ht="15.75">
      <c r="A30" s="197"/>
      <c r="B30" s="1491"/>
      <c r="C30" s="1492"/>
      <c r="D30" s="1492"/>
      <c r="E30" s="1492"/>
      <c r="F30" s="1492"/>
      <c r="G30" s="1492"/>
      <c r="H30" s="1492"/>
      <c r="I30" s="1492"/>
      <c r="J30" s="1492"/>
      <c r="K30" s="1492"/>
      <c r="L30" s="1492"/>
      <c r="M30" s="1492"/>
      <c r="N30" s="1492"/>
      <c r="O30" s="1492"/>
      <c r="P30" s="1492"/>
      <c r="Q30" s="1492"/>
      <c r="R30" s="1492"/>
      <c r="S30" s="1492"/>
      <c r="T30" s="1492"/>
      <c r="U30" s="1492"/>
      <c r="V30" s="234"/>
      <c r="W30" s="1493"/>
      <c r="X30" s="197"/>
    </row>
    <row r="31" spans="1:24" ht="15.75">
      <c r="A31" s="197"/>
      <c r="B31" s="1491"/>
      <c r="C31" s="1492"/>
      <c r="D31" s="1492"/>
      <c r="E31" s="1492"/>
      <c r="F31" s="1492"/>
      <c r="G31" s="1492"/>
      <c r="H31" s="1492"/>
      <c r="I31" s="1492"/>
      <c r="J31" s="1492"/>
      <c r="K31" s="1492"/>
      <c r="L31" s="1492"/>
      <c r="M31" s="1492"/>
      <c r="N31" s="1492"/>
      <c r="O31" s="1492"/>
      <c r="P31" s="1492"/>
      <c r="Q31" s="1492"/>
      <c r="R31" s="1492"/>
      <c r="S31" s="1492"/>
      <c r="T31" s="1492"/>
      <c r="U31" s="1492"/>
      <c r="V31" s="234"/>
      <c r="W31" s="1493"/>
      <c r="X31" s="197"/>
    </row>
    <row r="32" spans="1:24" ht="15.75">
      <c r="A32" s="197"/>
      <c r="B32" s="1491"/>
      <c r="C32" s="1492"/>
      <c r="D32" s="1492"/>
      <c r="E32" s="1492"/>
      <c r="F32" s="1492"/>
      <c r="G32" s="1492"/>
      <c r="H32" s="1492"/>
      <c r="I32" s="1492"/>
      <c r="J32" s="1492"/>
      <c r="K32" s="1492"/>
      <c r="L32" s="1492"/>
      <c r="M32" s="1492"/>
      <c r="N32" s="1492"/>
      <c r="O32" s="1492"/>
      <c r="P32" s="1492"/>
      <c r="Q32" s="1492"/>
      <c r="R32" s="1492"/>
      <c r="S32" s="1492"/>
      <c r="T32" s="1492"/>
      <c r="U32" s="1492"/>
      <c r="V32" s="234"/>
      <c r="W32" s="1493"/>
      <c r="X32" s="197"/>
    </row>
    <row r="33" spans="1:24" ht="15.75">
      <c r="A33" s="197"/>
      <c r="B33" s="1491"/>
      <c r="C33" s="1492"/>
      <c r="D33" s="1492"/>
      <c r="E33" s="1492"/>
      <c r="F33" s="1492"/>
      <c r="G33" s="1492"/>
      <c r="H33" s="1492"/>
      <c r="I33" s="1492"/>
      <c r="J33" s="1492"/>
      <c r="K33" s="1492"/>
      <c r="L33" s="1492"/>
      <c r="M33" s="1492"/>
      <c r="N33" s="1492"/>
      <c r="O33" s="1492"/>
      <c r="P33" s="1492"/>
      <c r="Q33" s="1492"/>
      <c r="R33" s="1492"/>
      <c r="S33" s="1492"/>
      <c r="T33" s="1492"/>
      <c r="U33" s="1492"/>
      <c r="V33" s="234"/>
      <c r="W33" s="1493"/>
      <c r="X33" s="197"/>
    </row>
    <row r="34" spans="1:24" ht="15.75">
      <c r="A34" s="197"/>
      <c r="B34" s="1491"/>
      <c r="C34" s="1492"/>
      <c r="D34" s="1492"/>
      <c r="E34" s="1492"/>
      <c r="F34" s="1492"/>
      <c r="G34" s="1492"/>
      <c r="H34" s="1492"/>
      <c r="I34" s="1492"/>
      <c r="J34" s="1492"/>
      <c r="K34" s="1492"/>
      <c r="L34" s="1492"/>
      <c r="M34" s="1492"/>
      <c r="N34" s="1492"/>
      <c r="O34" s="1492"/>
      <c r="P34" s="1492"/>
      <c r="Q34" s="1492"/>
      <c r="R34" s="1492"/>
      <c r="S34" s="1492"/>
      <c r="T34" s="1492"/>
      <c r="U34" s="1492"/>
      <c r="V34" s="234"/>
      <c r="W34" s="1493"/>
      <c r="X34" s="197"/>
    </row>
    <row r="35" spans="1:24" ht="15.75">
      <c r="A35" s="197"/>
      <c r="B35" s="1491"/>
      <c r="C35" s="1492"/>
      <c r="D35" s="1492"/>
      <c r="E35" s="1492"/>
      <c r="F35" s="1492"/>
      <c r="G35" s="1492"/>
      <c r="H35" s="1492"/>
      <c r="I35" s="1492"/>
      <c r="J35" s="1492"/>
      <c r="K35" s="1492"/>
      <c r="L35" s="1492"/>
      <c r="M35" s="1492"/>
      <c r="N35" s="1492"/>
      <c r="O35" s="1492"/>
      <c r="P35" s="1492"/>
      <c r="Q35" s="1492"/>
      <c r="R35" s="1492"/>
      <c r="S35" s="1492"/>
      <c r="T35" s="1492"/>
      <c r="U35" s="1492"/>
      <c r="V35" s="234"/>
      <c r="W35" s="1493"/>
      <c r="X35" s="197"/>
    </row>
    <row r="36" spans="1:24">
      <c r="A36" s="197"/>
      <c r="B36" s="1494"/>
      <c r="C36" s="234"/>
      <c r="D36" s="234"/>
      <c r="E36" s="234"/>
      <c r="F36" s="234"/>
      <c r="G36" s="234"/>
      <c r="H36" s="234"/>
      <c r="I36" s="234"/>
      <c r="J36" s="234"/>
      <c r="K36" s="234"/>
      <c r="L36" s="234"/>
      <c r="M36" s="234"/>
      <c r="N36" s="234"/>
      <c r="O36" s="234"/>
      <c r="P36" s="234"/>
      <c r="Q36" s="234"/>
      <c r="R36" s="234"/>
      <c r="S36" s="234"/>
      <c r="T36" s="234"/>
      <c r="U36" s="234"/>
      <c r="V36" s="234"/>
      <c r="W36" s="1493"/>
      <c r="X36" s="197"/>
    </row>
    <row r="37" spans="1:24">
      <c r="A37" s="197"/>
      <c r="B37" s="1494"/>
      <c r="C37" s="234"/>
      <c r="D37" s="234"/>
      <c r="E37" s="234"/>
      <c r="F37" s="234"/>
      <c r="G37" s="234"/>
      <c r="H37" s="234"/>
      <c r="I37" s="234"/>
      <c r="J37" s="234"/>
      <c r="K37" s="234"/>
      <c r="L37" s="234"/>
      <c r="M37" s="234"/>
      <c r="N37" s="234"/>
      <c r="O37" s="234"/>
      <c r="P37" s="234"/>
      <c r="Q37" s="234"/>
      <c r="R37" s="234"/>
      <c r="S37" s="234"/>
      <c r="T37" s="234"/>
      <c r="U37" s="234"/>
      <c r="V37" s="234"/>
      <c r="W37" s="1493"/>
      <c r="X37" s="197"/>
    </row>
    <row r="38" spans="1:24">
      <c r="A38" s="197"/>
      <c r="B38" s="1494"/>
      <c r="C38" s="234"/>
      <c r="D38" s="234"/>
      <c r="E38" s="234"/>
      <c r="F38" s="234"/>
      <c r="G38" s="234"/>
      <c r="H38" s="234"/>
      <c r="I38" s="234"/>
      <c r="J38" s="234"/>
      <c r="K38" s="234"/>
      <c r="L38" s="234"/>
      <c r="M38" s="234"/>
      <c r="N38" s="234"/>
      <c r="O38" s="234"/>
      <c r="P38" s="234"/>
      <c r="Q38" s="234"/>
      <c r="R38" s="234"/>
      <c r="S38" s="234"/>
      <c r="T38" s="234"/>
      <c r="U38" s="234"/>
      <c r="V38" s="234"/>
      <c r="W38" s="1493"/>
      <c r="X38" s="197"/>
    </row>
    <row r="39" spans="1:24">
      <c r="A39" s="197"/>
      <c r="B39" s="1494"/>
      <c r="C39" s="234"/>
      <c r="D39" s="234"/>
      <c r="E39" s="234"/>
      <c r="F39" s="234"/>
      <c r="G39" s="234"/>
      <c r="H39" s="234"/>
      <c r="I39" s="234"/>
      <c r="J39" s="234"/>
      <c r="K39" s="234"/>
      <c r="L39" s="234"/>
      <c r="M39" s="234"/>
      <c r="N39" s="234"/>
      <c r="O39" s="234"/>
      <c r="P39" s="234"/>
      <c r="Q39" s="234"/>
      <c r="R39" s="234"/>
      <c r="S39" s="234"/>
      <c r="T39" s="234"/>
      <c r="U39" s="234"/>
      <c r="V39" s="234"/>
      <c r="W39" s="1493"/>
      <c r="X39" s="197"/>
    </row>
    <row r="40" spans="1:24">
      <c r="A40" s="197"/>
      <c r="B40" s="622"/>
      <c r="C40" s="234"/>
      <c r="D40" s="234"/>
      <c r="E40" s="234"/>
      <c r="F40" s="234"/>
      <c r="G40" s="234"/>
      <c r="H40" s="234"/>
      <c r="I40" s="234"/>
      <c r="J40" s="234"/>
      <c r="K40" s="234"/>
      <c r="L40" s="234"/>
      <c r="M40" s="234"/>
      <c r="N40" s="234"/>
      <c r="O40" s="234"/>
      <c r="P40" s="234"/>
      <c r="Q40" s="234"/>
      <c r="R40" s="234"/>
      <c r="S40" s="234"/>
      <c r="T40" s="234"/>
      <c r="U40" s="234"/>
      <c r="V40" s="234"/>
      <c r="W40" s="1493"/>
      <c r="X40" s="197"/>
    </row>
    <row r="41" spans="1:24">
      <c r="A41" s="197"/>
      <c r="B41" s="622"/>
      <c r="C41" s="234"/>
      <c r="D41" s="234"/>
      <c r="E41" s="234"/>
      <c r="F41" s="234"/>
      <c r="G41" s="234"/>
      <c r="H41" s="234"/>
      <c r="I41" s="234"/>
      <c r="J41" s="234"/>
      <c r="K41" s="234"/>
      <c r="L41" s="234"/>
      <c r="M41" s="234"/>
      <c r="N41" s="234"/>
      <c r="O41" s="234"/>
      <c r="P41" s="234"/>
      <c r="Q41" s="234"/>
      <c r="R41" s="234"/>
      <c r="S41" s="234"/>
      <c r="T41" s="234"/>
      <c r="U41" s="234"/>
      <c r="V41" s="234"/>
      <c r="W41" s="1493"/>
      <c r="X41" s="197"/>
    </row>
    <row r="42" spans="1:24">
      <c r="A42" s="197"/>
      <c r="B42" s="577"/>
      <c r="C42" s="914"/>
      <c r="D42" s="914"/>
      <c r="E42" s="914"/>
      <c r="F42" s="914"/>
      <c r="G42" s="717"/>
      <c r="H42" s="717"/>
      <c r="I42" s="717"/>
      <c r="J42" s="717"/>
      <c r="K42" s="717"/>
      <c r="L42" s="717"/>
      <c r="M42" s="717"/>
      <c r="N42" s="717"/>
      <c r="O42" s="717"/>
      <c r="P42" s="717"/>
      <c r="Q42" s="717"/>
      <c r="R42" s="194"/>
      <c r="S42" s="194"/>
      <c r="T42" s="194"/>
      <c r="U42" s="194"/>
      <c r="V42" s="194"/>
      <c r="W42" s="354"/>
      <c r="X42" s="197"/>
    </row>
    <row r="43" spans="1:24" ht="27.75">
      <c r="A43" s="197"/>
      <c r="B43" s="1495"/>
      <c r="C43" s="1496"/>
      <c r="D43" s="1496"/>
      <c r="E43" s="1496"/>
      <c r="F43" s="1497"/>
      <c r="G43" s="1497"/>
      <c r="H43" s="1496"/>
      <c r="I43" s="1496"/>
      <c r="J43" s="1496"/>
      <c r="K43" s="1496"/>
      <c r="L43" s="1496"/>
      <c r="M43" s="1496"/>
      <c r="N43" s="1496"/>
      <c r="O43" s="1496"/>
      <c r="P43" s="1496"/>
      <c r="Q43" s="1496"/>
      <c r="R43" s="1496"/>
      <c r="S43" s="1496"/>
      <c r="T43" s="1496"/>
      <c r="U43" s="1496"/>
      <c r="V43" s="1496"/>
      <c r="W43" s="1498"/>
      <c r="X43" s="197"/>
    </row>
    <row r="44" spans="1:24" ht="28.5" thickBot="1">
      <c r="A44" s="197"/>
      <c r="B44" s="622"/>
      <c r="C44" s="234"/>
      <c r="D44" s="234"/>
      <c r="E44" s="234"/>
      <c r="F44" s="1499" t="s">
        <v>766</v>
      </c>
      <c r="G44" s="1500">
        <f>AVERAGE(D19:G19)</f>
        <v>0.44932195839084427</v>
      </c>
      <c r="H44" s="234"/>
      <c r="I44" s="234"/>
      <c r="J44" s="234"/>
      <c r="K44" s="234"/>
      <c r="L44" s="234"/>
      <c r="M44" s="234"/>
      <c r="N44" s="234"/>
      <c r="O44" s="234"/>
      <c r="P44" s="234"/>
      <c r="Q44" s="234"/>
      <c r="R44" s="234"/>
      <c r="S44" s="234"/>
      <c r="T44" s="234"/>
      <c r="U44" s="234"/>
      <c r="V44" s="234"/>
      <c r="W44" s="1493"/>
      <c r="X44" s="197"/>
    </row>
    <row r="45" spans="1:24" ht="16.5" customHeight="1">
      <c r="A45" s="197"/>
      <c r="B45" s="622"/>
      <c r="C45" s="234"/>
      <c r="D45" s="234"/>
      <c r="E45" s="234"/>
      <c r="F45" s="234"/>
      <c r="G45" s="234"/>
      <c r="H45" s="234"/>
      <c r="I45" s="234"/>
      <c r="J45" s="234"/>
      <c r="K45" s="234"/>
      <c r="L45" s="234"/>
      <c r="M45" s="234"/>
      <c r="N45" s="234"/>
      <c r="O45" s="234"/>
      <c r="P45" s="234"/>
      <c r="Q45" s="234"/>
      <c r="R45" s="234"/>
      <c r="S45" s="234"/>
      <c r="T45" s="234"/>
      <c r="U45" s="234"/>
      <c r="V45" s="234"/>
      <c r="W45" s="1493"/>
      <c r="X45" s="197"/>
    </row>
    <row r="46" spans="1:24" ht="16.5" customHeight="1">
      <c r="A46" s="197"/>
      <c r="B46" s="622"/>
      <c r="C46" s="234"/>
      <c r="D46" s="234"/>
      <c r="E46" s="234"/>
      <c r="F46" s="234"/>
      <c r="G46" s="234"/>
      <c r="H46" s="234"/>
      <c r="I46" s="234"/>
      <c r="J46" s="234"/>
      <c r="K46" s="234"/>
      <c r="L46" s="234"/>
      <c r="M46" s="234"/>
      <c r="N46" s="234"/>
      <c r="O46" s="234"/>
      <c r="P46" s="234"/>
      <c r="Q46" s="234"/>
      <c r="R46" s="234"/>
      <c r="S46" s="234"/>
      <c r="T46" s="234"/>
      <c r="U46" s="234"/>
      <c r="V46" s="234"/>
      <c r="W46" s="1493"/>
      <c r="X46" s="197"/>
    </row>
    <row r="47" spans="1:24" ht="16.5" customHeight="1">
      <c r="A47" s="197"/>
      <c r="B47" s="622"/>
      <c r="C47" s="234"/>
      <c r="D47" s="234"/>
      <c r="E47" s="234"/>
      <c r="F47" s="234"/>
      <c r="G47" s="234"/>
      <c r="H47" s="234"/>
      <c r="I47" s="234"/>
      <c r="J47" s="234"/>
      <c r="K47" s="234"/>
      <c r="L47" s="234"/>
      <c r="M47" s="234"/>
      <c r="N47" s="234"/>
      <c r="O47" s="234"/>
      <c r="P47" s="234"/>
      <c r="Q47" s="234"/>
      <c r="R47" s="234"/>
      <c r="S47" s="234"/>
      <c r="T47" s="234"/>
      <c r="U47" s="234"/>
      <c r="V47" s="234"/>
      <c r="W47" s="1493"/>
      <c r="X47" s="197"/>
    </row>
    <row r="48" spans="1:24" ht="16.5" customHeight="1">
      <c r="A48" s="197"/>
      <c r="B48" s="622"/>
      <c r="C48" s="234"/>
      <c r="D48" s="234"/>
      <c r="E48" s="234"/>
      <c r="F48" s="234"/>
      <c r="G48" s="234"/>
      <c r="H48" s="234"/>
      <c r="I48" s="234"/>
      <c r="J48" s="234"/>
      <c r="K48" s="234"/>
      <c r="L48" s="234"/>
      <c r="M48" s="234"/>
      <c r="N48" s="234"/>
      <c r="O48" s="234"/>
      <c r="P48" s="234"/>
      <c r="Q48" s="234"/>
      <c r="R48" s="234"/>
      <c r="S48" s="234"/>
      <c r="T48" s="234"/>
      <c r="U48" s="234"/>
      <c r="V48" s="234"/>
      <c r="W48" s="1493"/>
      <c r="X48" s="197"/>
    </row>
    <row r="49" spans="1:24" ht="16.5" customHeight="1">
      <c r="A49" s="197"/>
      <c r="B49" s="3851" t="s">
        <v>862</v>
      </c>
      <c r="C49" s="3852"/>
      <c r="D49" s="3852"/>
      <c r="E49" s="3852"/>
      <c r="F49" s="3852"/>
      <c r="G49" s="3852"/>
      <c r="H49" s="3852"/>
      <c r="I49" s="3852"/>
      <c r="J49" s="3852"/>
      <c r="K49" s="3852"/>
      <c r="L49" s="3852"/>
      <c r="M49" s="3852"/>
      <c r="N49" s="3852"/>
      <c r="O49" s="3852"/>
      <c r="P49" s="3852"/>
      <c r="Q49" s="3852"/>
      <c r="R49" s="3852"/>
      <c r="S49" s="3852"/>
      <c r="T49" s="3852"/>
      <c r="U49" s="3852"/>
      <c r="V49" s="3852"/>
      <c r="W49" s="3853"/>
      <c r="X49" s="197"/>
    </row>
    <row r="50" spans="1:24" ht="54.75" customHeight="1">
      <c r="A50" s="197"/>
      <c r="B50" s="3851"/>
      <c r="C50" s="3852"/>
      <c r="D50" s="3852"/>
      <c r="E50" s="3852"/>
      <c r="F50" s="3852"/>
      <c r="G50" s="3852"/>
      <c r="H50" s="3852"/>
      <c r="I50" s="3852"/>
      <c r="J50" s="3852"/>
      <c r="K50" s="3852"/>
      <c r="L50" s="3852"/>
      <c r="M50" s="3852"/>
      <c r="N50" s="3852"/>
      <c r="O50" s="3852"/>
      <c r="P50" s="3852"/>
      <c r="Q50" s="3852"/>
      <c r="R50" s="3852"/>
      <c r="S50" s="3852"/>
      <c r="T50" s="3852"/>
      <c r="U50" s="3852"/>
      <c r="V50" s="3852"/>
      <c r="W50" s="3853"/>
      <c r="X50" s="197"/>
    </row>
    <row r="51" spans="1:24" ht="16.5" customHeight="1">
      <c r="A51" s="197"/>
      <c r="B51" s="622"/>
      <c r="C51" s="234"/>
      <c r="D51" s="234"/>
      <c r="E51" s="234"/>
      <c r="F51" s="234"/>
      <c r="G51" s="234"/>
      <c r="H51" s="234"/>
      <c r="I51" s="234"/>
      <c r="J51" s="234"/>
      <c r="K51" s="234"/>
      <c r="L51" s="234"/>
      <c r="M51" s="234"/>
      <c r="N51" s="234"/>
      <c r="O51" s="234"/>
      <c r="P51" s="234"/>
      <c r="Q51" s="234"/>
      <c r="R51" s="234"/>
      <c r="S51" s="234"/>
      <c r="T51" s="234"/>
      <c r="U51" s="234"/>
      <c r="V51" s="234"/>
      <c r="W51" s="1493"/>
      <c r="X51" s="197"/>
    </row>
    <row r="52" spans="1:24" ht="16.5" customHeight="1">
      <c r="A52" s="197"/>
      <c r="B52" s="622"/>
      <c r="C52" s="234"/>
      <c r="D52" s="234"/>
      <c r="E52" s="234"/>
      <c r="F52" s="234"/>
      <c r="G52" s="234"/>
      <c r="H52" s="234"/>
      <c r="I52" s="234"/>
      <c r="J52" s="234"/>
      <c r="K52" s="234"/>
      <c r="L52" s="234"/>
      <c r="M52" s="234"/>
      <c r="N52" s="234"/>
      <c r="O52" s="234"/>
      <c r="P52" s="234"/>
      <c r="Q52" s="234"/>
      <c r="R52" s="234"/>
      <c r="S52" s="234"/>
      <c r="T52" s="234"/>
      <c r="U52" s="234"/>
      <c r="V52" s="234"/>
      <c r="W52" s="1493"/>
      <c r="X52" s="197"/>
    </row>
    <row r="53" spans="1:24" ht="16.5" customHeight="1">
      <c r="A53" s="197"/>
      <c r="B53" s="276"/>
      <c r="C53" s="186"/>
      <c r="D53" s="186"/>
      <c r="E53" s="186"/>
      <c r="F53" s="186"/>
      <c r="G53" s="186"/>
      <c r="H53" s="234"/>
      <c r="I53" s="234"/>
      <c r="J53" s="234"/>
      <c r="K53" s="234"/>
      <c r="L53" s="234"/>
      <c r="M53" s="234"/>
      <c r="N53" s="234"/>
      <c r="O53" s="234"/>
      <c r="P53" s="234"/>
      <c r="Q53" s="234"/>
      <c r="R53" s="234"/>
      <c r="S53" s="234"/>
      <c r="T53" s="234"/>
      <c r="U53" s="234"/>
      <c r="V53" s="234"/>
      <c r="W53" s="1493"/>
      <c r="X53" s="197"/>
    </row>
    <row r="54" spans="1:24" ht="15" customHeight="1">
      <c r="A54" s="197"/>
      <c r="B54" s="276"/>
      <c r="C54" s="186"/>
      <c r="D54" s="186"/>
      <c r="E54" s="186"/>
      <c r="F54" s="186"/>
      <c r="G54" s="186"/>
      <c r="H54" s="234"/>
      <c r="I54" s="234"/>
      <c r="J54" s="234"/>
      <c r="K54" s="234"/>
      <c r="L54" s="234"/>
      <c r="M54" s="234"/>
      <c r="N54" s="234"/>
      <c r="O54" s="234"/>
      <c r="P54" s="234"/>
      <c r="Q54" s="234"/>
      <c r="R54" s="234"/>
      <c r="S54" s="234"/>
      <c r="T54" s="234"/>
      <c r="U54" s="234"/>
      <c r="V54" s="234"/>
      <c r="W54" s="1493"/>
      <c r="X54" s="197"/>
    </row>
    <row r="55" spans="1:24" ht="15" customHeight="1">
      <c r="A55" s="197"/>
      <c r="B55" s="622"/>
      <c r="C55" s="234"/>
      <c r="D55" s="234"/>
      <c r="E55" s="234"/>
      <c r="F55" s="234"/>
      <c r="G55" s="234"/>
      <c r="H55" s="234"/>
      <c r="I55" s="234"/>
      <c r="J55" s="234"/>
      <c r="K55" s="234"/>
      <c r="L55" s="234"/>
      <c r="M55" s="234"/>
      <c r="N55" s="234"/>
      <c r="O55" s="234"/>
      <c r="P55" s="234"/>
      <c r="Q55" s="234"/>
      <c r="R55" s="234"/>
      <c r="S55" s="234"/>
      <c r="T55" s="234"/>
      <c r="U55" s="234"/>
      <c r="V55" s="234"/>
      <c r="W55" s="1493"/>
      <c r="X55" s="197"/>
    </row>
    <row r="56" spans="1:24" ht="15" customHeight="1">
      <c r="A56" s="197"/>
      <c r="B56" s="622"/>
      <c r="C56" s="234"/>
      <c r="D56" s="234"/>
      <c r="E56" s="234"/>
      <c r="F56" s="234"/>
      <c r="G56" s="234"/>
      <c r="H56" s="234"/>
      <c r="I56" s="234"/>
      <c r="J56" s="234"/>
      <c r="K56" s="234"/>
      <c r="L56" s="186"/>
      <c r="M56" s="186"/>
      <c r="N56" s="186"/>
      <c r="O56" s="186"/>
      <c r="P56" s="186"/>
      <c r="Q56" s="186"/>
      <c r="R56" s="186"/>
      <c r="S56" s="186"/>
      <c r="T56" s="186"/>
      <c r="U56" s="186"/>
      <c r="V56" s="186"/>
      <c r="W56" s="1493"/>
      <c r="X56" s="197"/>
    </row>
    <row r="57" spans="1:24">
      <c r="A57" s="197"/>
      <c r="B57" s="622"/>
      <c r="C57" s="234"/>
      <c r="D57" s="234"/>
      <c r="E57" s="234"/>
      <c r="F57" s="234"/>
      <c r="G57" s="234"/>
      <c r="H57" s="234"/>
      <c r="I57" s="234"/>
      <c r="J57" s="234"/>
      <c r="K57" s="234"/>
      <c r="L57" s="186"/>
      <c r="M57" s="186"/>
      <c r="N57" s="186"/>
      <c r="O57" s="186"/>
      <c r="P57" s="186"/>
      <c r="Q57" s="186"/>
      <c r="R57" s="186"/>
      <c r="S57" s="186"/>
      <c r="T57" s="186"/>
      <c r="U57" s="186"/>
      <c r="V57" s="186"/>
      <c r="W57" s="1493"/>
      <c r="X57" s="197"/>
    </row>
    <row r="58" spans="1:24">
      <c r="A58" s="197"/>
      <c r="B58" s="577"/>
      <c r="C58" s="914"/>
      <c r="D58" s="914"/>
      <c r="E58" s="914"/>
      <c r="F58" s="914"/>
      <c r="G58" s="717"/>
      <c r="H58" s="717"/>
      <c r="I58" s="717"/>
      <c r="J58" s="717"/>
      <c r="K58" s="717"/>
      <c r="L58" s="717"/>
      <c r="M58" s="717"/>
      <c r="N58" s="717"/>
      <c r="O58" s="717"/>
      <c r="P58" s="717"/>
      <c r="Q58" s="717"/>
      <c r="R58" s="194"/>
      <c r="S58" s="194"/>
      <c r="T58" s="194"/>
      <c r="U58" s="194"/>
      <c r="V58" s="194"/>
      <c r="W58" s="354"/>
      <c r="X58" s="197"/>
    </row>
    <row r="59" spans="1:24">
      <c r="A59" s="197"/>
      <c r="B59" s="276"/>
      <c r="C59" s="186"/>
      <c r="D59" s="186"/>
      <c r="E59" s="186"/>
      <c r="F59" s="186"/>
      <c r="G59" s="186"/>
      <c r="H59" s="1496"/>
      <c r="I59" s="1496"/>
      <c r="J59" s="1496"/>
      <c r="K59" s="1496"/>
      <c r="L59" s="1496"/>
      <c r="M59" s="1496"/>
      <c r="N59" s="1496"/>
      <c r="O59" s="1496"/>
      <c r="P59" s="1496"/>
      <c r="Q59" s="1496"/>
      <c r="R59" s="1496"/>
      <c r="S59" s="1496"/>
      <c r="T59" s="1496"/>
      <c r="U59" s="1496"/>
      <c r="V59" s="1496"/>
      <c r="W59" s="1498"/>
      <c r="X59" s="197"/>
    </row>
    <row r="60" spans="1:24" ht="15" customHeight="1">
      <c r="A60" s="197"/>
      <c r="B60" s="276"/>
      <c r="C60" s="186"/>
      <c r="D60" s="186"/>
      <c r="E60" s="186"/>
      <c r="F60" s="186"/>
      <c r="G60" s="186"/>
      <c r="H60" s="234"/>
      <c r="I60" s="234"/>
      <c r="J60" s="234"/>
      <c r="K60" s="234"/>
      <c r="L60" s="234"/>
      <c r="M60" s="234"/>
      <c r="N60" s="234"/>
      <c r="O60" s="234"/>
      <c r="P60" s="234"/>
      <c r="Q60" s="234"/>
      <c r="R60" s="234"/>
      <c r="S60" s="234"/>
      <c r="T60" s="234" t="s">
        <v>1</v>
      </c>
      <c r="U60" s="234"/>
      <c r="V60" s="234"/>
      <c r="W60" s="1493"/>
      <c r="X60" s="197"/>
    </row>
    <row r="61" spans="1:24">
      <c r="A61" s="197"/>
      <c r="B61" s="622"/>
      <c r="C61" s="234"/>
      <c r="D61" s="234"/>
      <c r="E61" s="234"/>
      <c r="F61" s="234"/>
      <c r="G61" s="234"/>
      <c r="H61" s="234"/>
      <c r="I61" s="234"/>
      <c r="J61" s="234"/>
      <c r="K61" s="234"/>
      <c r="L61" s="234"/>
      <c r="M61" s="234"/>
      <c r="N61" s="234"/>
      <c r="O61" s="234"/>
      <c r="P61" s="234"/>
      <c r="Q61" s="234"/>
      <c r="R61" s="234"/>
      <c r="S61" s="234"/>
      <c r="T61" s="234"/>
      <c r="U61" s="234"/>
      <c r="V61" s="234"/>
      <c r="W61" s="1493"/>
      <c r="X61" s="197"/>
    </row>
    <row r="62" spans="1:24">
      <c r="A62" s="197"/>
      <c r="B62" s="622"/>
      <c r="C62" s="234"/>
      <c r="D62" s="234"/>
      <c r="E62" s="234"/>
      <c r="F62" s="234"/>
      <c r="G62" s="234"/>
      <c r="H62" s="234"/>
      <c r="I62" s="234"/>
      <c r="J62" s="234"/>
      <c r="K62" s="234"/>
      <c r="L62" s="234"/>
      <c r="M62" s="234"/>
      <c r="N62" s="234"/>
      <c r="O62" s="234"/>
      <c r="P62" s="234"/>
      <c r="Q62" s="234"/>
      <c r="R62" s="234"/>
      <c r="S62" s="234"/>
      <c r="T62" s="234"/>
      <c r="U62" s="234"/>
      <c r="V62" s="234"/>
      <c r="W62" s="1493"/>
      <c r="X62" s="197"/>
    </row>
    <row r="63" spans="1:24">
      <c r="A63" s="197"/>
      <c r="B63" s="622"/>
      <c r="C63" s="234"/>
      <c r="D63" s="234"/>
      <c r="E63" s="234"/>
      <c r="F63" s="234"/>
      <c r="G63" s="234"/>
      <c r="H63" s="234"/>
      <c r="I63" s="234"/>
      <c r="J63" s="234"/>
      <c r="K63" s="234"/>
      <c r="L63" s="234"/>
      <c r="M63" s="234"/>
      <c r="N63" s="234"/>
      <c r="O63" s="234"/>
      <c r="P63" s="234"/>
      <c r="Q63" s="234"/>
      <c r="R63" s="234"/>
      <c r="S63" s="234"/>
      <c r="T63" s="234"/>
      <c r="U63" s="234"/>
      <c r="V63" s="234"/>
      <c r="W63" s="1493"/>
      <c r="X63" s="197"/>
    </row>
    <row r="64" spans="1:24" ht="13.5" customHeight="1">
      <c r="A64" s="197"/>
      <c r="B64" s="622"/>
      <c r="C64" s="234"/>
      <c r="D64" s="234"/>
      <c r="E64" s="234"/>
      <c r="F64" s="234"/>
      <c r="G64" s="234"/>
      <c r="H64" s="234"/>
      <c r="I64" s="234"/>
      <c r="J64" s="234"/>
      <c r="K64" s="234"/>
      <c r="L64" s="234"/>
      <c r="M64" s="234"/>
      <c r="N64" s="234"/>
      <c r="O64" s="234"/>
      <c r="P64" s="234"/>
      <c r="Q64" s="234"/>
      <c r="R64" s="234"/>
      <c r="S64" s="234"/>
      <c r="T64" s="234"/>
      <c r="U64" s="234"/>
      <c r="V64" s="234"/>
      <c r="W64" s="1493"/>
      <c r="X64" s="197"/>
    </row>
    <row r="65" spans="1:24" ht="15" customHeight="1">
      <c r="A65" s="197"/>
      <c r="B65" s="577"/>
      <c r="C65" s="914"/>
      <c r="D65" s="914"/>
      <c r="E65" s="914"/>
      <c r="F65" s="914"/>
      <c r="G65" s="1501"/>
      <c r="H65" s="1501"/>
      <c r="I65" s="1501"/>
      <c r="J65" s="1501"/>
      <c r="K65" s="1501"/>
      <c r="L65" s="1501"/>
      <c r="M65" s="1501"/>
      <c r="N65" s="1501"/>
      <c r="O65" s="1501"/>
      <c r="P65" s="1501"/>
      <c r="Q65" s="1501"/>
      <c r="R65" s="234"/>
      <c r="S65" s="234"/>
      <c r="T65" s="234"/>
      <c r="U65" s="234"/>
      <c r="V65" s="234"/>
      <c r="W65" s="1502"/>
      <c r="X65" s="197"/>
    </row>
    <row r="66" spans="1:24" ht="20.25" customHeight="1">
      <c r="A66" s="197"/>
      <c r="B66" s="621"/>
      <c r="C66" s="1056"/>
      <c r="D66" s="1056"/>
      <c r="E66" s="1056"/>
      <c r="F66" s="1056"/>
      <c r="G66" s="1503"/>
      <c r="H66" s="1503"/>
      <c r="I66" s="1503"/>
      <c r="J66" s="1503"/>
      <c r="K66" s="1503"/>
      <c r="L66" s="1503"/>
      <c r="M66" s="1503"/>
      <c r="N66" s="1503"/>
      <c r="O66" s="1503"/>
      <c r="P66" s="1503"/>
      <c r="Q66" s="1503"/>
      <c r="R66" s="288"/>
      <c r="S66" s="208"/>
      <c r="T66" s="208"/>
      <c r="U66" s="288"/>
      <c r="V66" s="208"/>
      <c r="W66" s="297"/>
      <c r="X66" s="197"/>
    </row>
    <row r="67" spans="1:24" ht="15.75" customHeight="1">
      <c r="A67" s="197"/>
      <c r="B67" s="917"/>
      <c r="C67" s="1056"/>
      <c r="D67" s="312"/>
      <c r="E67" s="312"/>
      <c r="F67" s="312"/>
      <c r="G67" s="1504"/>
      <c r="H67" s="1504"/>
      <c r="I67" s="1504"/>
      <c r="J67" s="1504"/>
      <c r="K67" s="1504"/>
      <c r="L67" s="1504"/>
      <c r="M67" s="1504"/>
      <c r="N67" s="1504"/>
      <c r="O67" s="1504"/>
      <c r="P67" s="1504"/>
      <c r="Q67" s="1504"/>
      <c r="R67" s="288"/>
      <c r="S67" s="208"/>
      <c r="T67" s="208"/>
      <c r="U67" s="208"/>
      <c r="V67" s="208"/>
      <c r="W67" s="297"/>
      <c r="X67" s="197"/>
    </row>
    <row r="68" spans="1:24" ht="15.75" customHeight="1">
      <c r="A68" s="197"/>
      <c r="B68" s="917"/>
      <c r="C68" s="1056"/>
      <c r="D68" s="312"/>
      <c r="E68" s="312"/>
      <c r="F68" s="312"/>
      <c r="G68" s="1504"/>
      <c r="H68" s="1504"/>
      <c r="I68" s="1504"/>
      <c r="J68" s="1504"/>
      <c r="K68" s="1504"/>
      <c r="L68" s="1504"/>
      <c r="M68" s="1504"/>
      <c r="N68" s="1504"/>
      <c r="O68" s="1504"/>
      <c r="P68" s="1504"/>
      <c r="Q68" s="1504"/>
      <c r="R68" s="288"/>
      <c r="S68" s="208"/>
      <c r="T68" s="208"/>
      <c r="U68" s="208"/>
      <c r="V68" s="208"/>
      <c r="W68" s="297"/>
      <c r="X68" s="197"/>
    </row>
    <row r="69" spans="1:24" ht="15.75" customHeight="1">
      <c r="A69" s="197"/>
      <c r="B69" s="917"/>
      <c r="C69" s="1056"/>
      <c r="D69" s="312"/>
      <c r="E69" s="312"/>
      <c r="F69" s="312"/>
      <c r="G69" s="1504" t="s">
        <v>861</v>
      </c>
      <c r="H69" s="1504"/>
      <c r="I69" s="1504"/>
      <c r="J69" s="1504"/>
      <c r="K69" s="1504"/>
      <c r="L69" s="1504"/>
      <c r="M69" s="1504"/>
      <c r="N69" s="1504"/>
      <c r="O69" s="1504"/>
      <c r="P69" s="1504"/>
      <c r="Q69" s="1504"/>
      <c r="R69" s="288"/>
      <c r="S69" s="208"/>
      <c r="T69" s="208"/>
      <c r="U69" s="208"/>
      <c r="V69" s="208"/>
      <c r="W69" s="297"/>
      <c r="X69" s="197"/>
    </row>
    <row r="70" spans="1:24" ht="14.25" customHeight="1">
      <c r="A70" s="197"/>
      <c r="B70" s="917"/>
      <c r="C70" s="312"/>
      <c r="D70" s="312"/>
      <c r="E70" s="312"/>
      <c r="F70" s="312"/>
      <c r="G70" s="1504"/>
      <c r="H70" s="1504"/>
      <c r="I70" s="1504"/>
      <c r="J70" s="1504"/>
      <c r="K70" s="1504"/>
      <c r="L70" s="1504"/>
      <c r="M70" s="1504"/>
      <c r="N70" s="1504"/>
      <c r="O70" s="1504"/>
      <c r="P70" s="1504"/>
      <c r="Q70" s="1504"/>
      <c r="R70" s="208"/>
      <c r="S70" s="208"/>
      <c r="T70" s="208"/>
      <c r="U70" s="208"/>
      <c r="V70" s="208"/>
      <c r="W70" s="297"/>
      <c r="X70" s="197"/>
    </row>
    <row r="71" spans="1:24" ht="14.25" customHeight="1">
      <c r="A71" s="197"/>
      <c r="B71" s="917"/>
      <c r="C71" s="918"/>
      <c r="D71" s="918"/>
      <c r="E71" s="918"/>
      <c r="F71" s="918"/>
      <c r="G71" s="1505"/>
      <c r="H71" s="1505"/>
      <c r="I71" s="1505"/>
      <c r="J71" s="1505"/>
      <c r="K71" s="1505"/>
      <c r="L71" s="1505"/>
      <c r="M71" s="1505"/>
      <c r="N71" s="1505"/>
      <c r="O71" s="1505"/>
      <c r="P71" s="1505"/>
      <c r="Q71" s="1505"/>
      <c r="R71" s="194"/>
      <c r="S71" s="194"/>
      <c r="T71" s="194"/>
      <c r="U71" s="194"/>
      <c r="V71" s="194"/>
      <c r="W71" s="501"/>
      <c r="X71" s="197"/>
    </row>
    <row r="72" spans="1:24" ht="14.25" customHeight="1">
      <c r="A72" s="197"/>
      <c r="B72" s="917"/>
      <c r="C72" s="918"/>
      <c r="D72" s="918"/>
      <c r="E72" s="918"/>
      <c r="F72" s="918"/>
      <c r="G72" s="1505"/>
      <c r="H72" s="1505"/>
      <c r="I72" s="1505"/>
      <c r="J72" s="1505"/>
      <c r="K72" s="1505"/>
      <c r="L72" s="1505"/>
      <c r="M72" s="1505"/>
      <c r="N72" s="1505"/>
      <c r="O72" s="1505"/>
      <c r="P72" s="1505"/>
      <c r="Q72" s="1505"/>
      <c r="R72" s="194"/>
      <c r="S72" s="194"/>
      <c r="T72" s="194"/>
      <c r="U72" s="194"/>
      <c r="V72" s="194"/>
      <c r="W72" s="501"/>
      <c r="X72" s="197"/>
    </row>
    <row r="73" spans="1:24">
      <c r="A73" s="197"/>
      <c r="B73" s="622"/>
      <c r="C73" s="194"/>
      <c r="D73" s="194"/>
      <c r="E73" s="194"/>
      <c r="F73" s="194"/>
      <c r="G73" s="194"/>
      <c r="H73" s="194"/>
      <c r="I73" s="194"/>
      <c r="J73" s="194"/>
      <c r="K73" s="194"/>
      <c r="L73" s="194"/>
      <c r="M73" s="194"/>
      <c r="N73" s="194"/>
      <c r="O73" s="194"/>
      <c r="P73" s="194"/>
      <c r="Q73" s="194"/>
      <c r="R73" s="194"/>
      <c r="S73" s="194"/>
      <c r="T73" s="186"/>
      <c r="U73" s="186"/>
      <c r="V73" s="194"/>
      <c r="W73" s="501"/>
      <c r="X73" s="197"/>
    </row>
    <row r="74" spans="1:24" ht="14.25" customHeight="1" thickBot="1">
      <c r="A74" s="197"/>
      <c r="B74" s="623"/>
      <c r="C74" s="335"/>
      <c r="D74" s="335"/>
      <c r="E74" s="335"/>
      <c r="F74" s="335"/>
      <c r="G74" s="335"/>
      <c r="H74" s="335"/>
      <c r="I74" s="335"/>
      <c r="J74" s="335"/>
      <c r="K74" s="335"/>
      <c r="L74" s="335"/>
      <c r="M74" s="335"/>
      <c r="N74" s="335"/>
      <c r="O74" s="335"/>
      <c r="P74" s="335"/>
      <c r="Q74" s="335"/>
      <c r="R74" s="335"/>
      <c r="S74" s="335"/>
      <c r="T74" s="335"/>
      <c r="U74" s="624"/>
      <c r="V74" s="335"/>
      <c r="W74" s="625"/>
      <c r="X74" s="197"/>
    </row>
    <row r="75" spans="1:24" ht="44.25" customHeight="1">
      <c r="A75" s="197"/>
      <c r="B75" s="197" t="s">
        <v>1</v>
      </c>
      <c r="C75" s="197"/>
      <c r="D75" s="197"/>
      <c r="E75" s="197"/>
      <c r="F75" s="197"/>
      <c r="G75" s="197"/>
      <c r="H75" s="3688"/>
      <c r="I75" s="3688"/>
      <c r="J75" s="3688"/>
      <c r="K75" s="3688"/>
      <c r="L75" s="3688"/>
      <c r="M75" s="3688"/>
      <c r="N75" s="3688"/>
      <c r="O75" s="3688"/>
      <c r="P75" s="3688"/>
      <c r="Q75" s="3688"/>
      <c r="R75" s="3688"/>
      <c r="S75" s="3688"/>
      <c r="T75" s="3688"/>
      <c r="U75" s="3688"/>
      <c r="V75" s="3688"/>
      <c r="W75" s="1506"/>
      <c r="X75" s="197"/>
    </row>
  </sheetData>
  <sheetProtection password="E6EF" sheet="1" objects="1" scenarios="1" selectLockedCells="1" selectUnlockedCells="1"/>
  <mergeCells count="8">
    <mergeCell ref="H75:V75"/>
    <mergeCell ref="D4:G5"/>
    <mergeCell ref="K5:U6"/>
    <mergeCell ref="B49:W50"/>
    <mergeCell ref="B2:W2"/>
    <mergeCell ref="S8:S10"/>
    <mergeCell ref="F7:G7"/>
    <mergeCell ref="F9:G9"/>
  </mergeCells>
  <pageMargins left="0.19685039370078741" right="0.11811023622047245" top="0.15748031496062992" bottom="0.15748031496062992" header="0.19685039370078741" footer="0.19685039370078741"/>
  <pageSetup paperSize="9" scale="3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T45"/>
  <sheetViews>
    <sheetView tabSelected="1" view="pageBreakPreview" zoomScale="80" zoomScaleSheetLayoutView="80" workbookViewId="0">
      <selection activeCell="F4" sqref="F4:G4"/>
    </sheetView>
  </sheetViews>
  <sheetFormatPr defaultRowHeight="14.25"/>
  <cols>
    <col min="1" max="21" width="8.7109375" style="215" customWidth="1"/>
    <col min="22" max="16384" width="9.140625" style="215"/>
  </cols>
  <sheetData>
    <row r="4" spans="1:20" ht="15">
      <c r="A4" s="1082" t="str">
        <f>Page3!A4</f>
        <v>MOHOKARE LOCAL MUNICIPALITY</v>
      </c>
      <c r="F4" s="1082" t="s">
        <v>1527</v>
      </c>
    </row>
    <row r="5" spans="1:20">
      <c r="K5" s="1104" t="s">
        <v>1155</v>
      </c>
      <c r="L5" s="1105"/>
      <c r="M5" s="1105"/>
      <c r="N5" s="1105"/>
      <c r="O5" s="192"/>
    </row>
    <row r="6" spans="1:20">
      <c r="K6" s="1104"/>
      <c r="L6" s="1105"/>
      <c r="M6" s="1105"/>
      <c r="N6" s="1105"/>
      <c r="O6" s="192"/>
    </row>
    <row r="7" spans="1:20">
      <c r="K7" s="2038" t="s">
        <v>1017</v>
      </c>
      <c r="L7" s="2038"/>
      <c r="M7" s="2038"/>
      <c r="N7" s="2038"/>
      <c r="O7" s="1663">
        <v>5</v>
      </c>
    </row>
    <row r="8" spans="1:20">
      <c r="K8" s="2038" t="s">
        <v>1018</v>
      </c>
      <c r="L8" s="2038"/>
      <c r="M8" s="2038"/>
      <c r="N8" s="2038"/>
      <c r="O8" s="1663" t="s">
        <v>79</v>
      </c>
    </row>
    <row r="9" spans="1:20" ht="14.25" customHeight="1">
      <c r="K9" s="2039" t="s">
        <v>1154</v>
      </c>
      <c r="L9" s="2039"/>
      <c r="M9" s="2039"/>
      <c r="N9" s="2039"/>
      <c r="O9" s="1664">
        <v>324</v>
      </c>
    </row>
    <row r="10" spans="1:20" ht="15" customHeight="1">
      <c r="K10" s="1636"/>
      <c r="L10" s="1636"/>
      <c r="M10" s="1636"/>
      <c r="N10" s="1636"/>
      <c r="O10" s="280"/>
    </row>
    <row r="11" spans="1:20">
      <c r="K11" s="1636"/>
      <c r="L11" s="1636"/>
      <c r="M11" s="1636"/>
      <c r="N11" s="1636"/>
      <c r="O11" s="1099"/>
    </row>
    <row r="12" spans="1:20" ht="15" customHeight="1">
      <c r="A12" s="2040" t="s">
        <v>1019</v>
      </c>
      <c r="B12" s="2041"/>
      <c r="C12" s="2041"/>
      <c r="D12" s="2041"/>
      <c r="E12" s="2041"/>
      <c r="F12" s="2041"/>
      <c r="G12" s="2041"/>
      <c r="H12" s="2042"/>
      <c r="I12" s="2040" t="s">
        <v>1153</v>
      </c>
      <c r="J12" s="2042"/>
      <c r="K12" s="2040" t="s">
        <v>1019</v>
      </c>
      <c r="L12" s="2041"/>
      <c r="M12" s="2041"/>
      <c r="N12" s="2041"/>
      <c r="O12" s="2041"/>
      <c r="P12" s="2041"/>
      <c r="Q12" s="2041"/>
      <c r="R12" s="2042"/>
      <c r="S12" s="2040" t="s">
        <v>1153</v>
      </c>
      <c r="T12" s="2042"/>
    </row>
    <row r="13" spans="1:20" ht="30" customHeight="1">
      <c r="A13" s="2043"/>
      <c r="B13" s="2044"/>
      <c r="C13" s="2044"/>
      <c r="D13" s="2044"/>
      <c r="E13" s="2044"/>
      <c r="F13" s="2044"/>
      <c r="G13" s="2044"/>
      <c r="H13" s="2045"/>
      <c r="I13" s="2043"/>
      <c r="J13" s="2045"/>
      <c r="K13" s="2043"/>
      <c r="L13" s="2044"/>
      <c r="M13" s="2044"/>
      <c r="N13" s="2044"/>
      <c r="O13" s="2044"/>
      <c r="P13" s="2044"/>
      <c r="Q13" s="2044"/>
      <c r="R13" s="2045"/>
      <c r="S13" s="2043"/>
      <c r="T13" s="2045"/>
    </row>
    <row r="14" spans="1:20">
      <c r="A14" s="2053" t="s">
        <v>1321</v>
      </c>
      <c r="B14" s="2053"/>
      <c r="C14" s="2053"/>
      <c r="D14" s="2053"/>
      <c r="E14" s="2053"/>
      <c r="F14" s="2053"/>
      <c r="G14" s="2053"/>
      <c r="H14" s="2053"/>
      <c r="I14" s="2054"/>
      <c r="J14" s="2054"/>
      <c r="K14" s="2048"/>
      <c r="L14" s="2049"/>
      <c r="M14" s="2049"/>
      <c r="N14" s="2049"/>
      <c r="O14" s="2049"/>
      <c r="P14" s="2049"/>
      <c r="Q14" s="2049"/>
      <c r="R14" s="2050"/>
      <c r="S14" s="2051"/>
      <c r="T14" s="2052"/>
    </row>
    <row r="15" spans="1:20">
      <c r="A15" s="2046" t="s">
        <v>1360</v>
      </c>
      <c r="B15" s="2046"/>
      <c r="C15" s="2046"/>
      <c r="D15" s="2046"/>
      <c r="E15" s="2046"/>
      <c r="F15" s="2046"/>
      <c r="G15" s="2046"/>
      <c r="H15" s="2046"/>
      <c r="I15" s="2047">
        <v>13742429.720000001</v>
      </c>
      <c r="J15" s="2047"/>
      <c r="K15" s="2048"/>
      <c r="L15" s="2049"/>
      <c r="M15" s="2049"/>
      <c r="N15" s="2049"/>
      <c r="O15" s="2049"/>
      <c r="P15" s="2049"/>
      <c r="Q15" s="2049"/>
      <c r="R15" s="2050"/>
      <c r="S15" s="2051"/>
      <c r="T15" s="2052"/>
    </row>
    <row r="16" spans="1:20">
      <c r="A16" s="2046" t="s">
        <v>1323</v>
      </c>
      <c r="B16" s="2046"/>
      <c r="C16" s="2046"/>
      <c r="D16" s="2046"/>
      <c r="E16" s="2046"/>
      <c r="F16" s="2046"/>
      <c r="G16" s="2046"/>
      <c r="H16" s="2046"/>
      <c r="I16" s="2047">
        <v>14170851</v>
      </c>
      <c r="J16" s="2047"/>
      <c r="K16" s="2048"/>
      <c r="L16" s="2049"/>
      <c r="M16" s="2049"/>
      <c r="N16" s="2049"/>
      <c r="O16" s="2049"/>
      <c r="P16" s="2049"/>
      <c r="Q16" s="2049"/>
      <c r="R16" s="2050"/>
      <c r="S16" s="2051"/>
      <c r="T16" s="2052"/>
    </row>
    <row r="17" spans="1:20">
      <c r="A17" s="2046" t="s">
        <v>1324</v>
      </c>
      <c r="B17" s="2046"/>
      <c r="C17" s="2046"/>
      <c r="D17" s="2046"/>
      <c r="E17" s="2046"/>
      <c r="F17" s="2046"/>
      <c r="G17" s="2046"/>
      <c r="H17" s="2046"/>
      <c r="I17" s="2047">
        <v>14635735.109999999</v>
      </c>
      <c r="J17" s="2047"/>
      <c r="K17" s="2048"/>
      <c r="L17" s="2049"/>
      <c r="M17" s="2049"/>
      <c r="N17" s="2049"/>
      <c r="O17" s="2049"/>
      <c r="P17" s="2049"/>
      <c r="Q17" s="2049"/>
      <c r="R17" s="2050"/>
      <c r="S17" s="2051"/>
      <c r="T17" s="2052"/>
    </row>
    <row r="18" spans="1:20" ht="15" customHeight="1">
      <c r="A18" s="2046" t="s">
        <v>1322</v>
      </c>
      <c r="B18" s="2046"/>
      <c r="C18" s="2046"/>
      <c r="D18" s="2046"/>
      <c r="E18" s="2046"/>
      <c r="F18" s="2046"/>
      <c r="G18" s="2046"/>
      <c r="H18" s="2046"/>
      <c r="I18" s="2047">
        <v>9470550</v>
      </c>
      <c r="J18" s="2047"/>
      <c r="K18" s="2048"/>
      <c r="L18" s="2049"/>
      <c r="M18" s="2049"/>
      <c r="N18" s="2049"/>
      <c r="O18" s="2049"/>
      <c r="P18" s="2049"/>
      <c r="Q18" s="2049"/>
      <c r="R18" s="2050"/>
      <c r="S18" s="2051"/>
      <c r="T18" s="2052"/>
    </row>
    <row r="19" spans="1:20" ht="15" customHeight="1">
      <c r="A19" s="2046" t="s">
        <v>1325</v>
      </c>
      <c r="B19" s="2046"/>
      <c r="C19" s="2046"/>
      <c r="D19" s="2046"/>
      <c r="E19" s="2046"/>
      <c r="F19" s="2046"/>
      <c r="G19" s="2046"/>
      <c r="H19" s="2046"/>
      <c r="I19" s="2047">
        <v>272000000</v>
      </c>
      <c r="J19" s="2047"/>
      <c r="K19" s="2048"/>
      <c r="L19" s="2049"/>
      <c r="M19" s="2049"/>
      <c r="N19" s="2049"/>
      <c r="O19" s="2049"/>
      <c r="P19" s="2049"/>
      <c r="Q19" s="2049"/>
      <c r="R19" s="2050"/>
      <c r="S19" s="2051"/>
      <c r="T19" s="2052"/>
    </row>
    <row r="20" spans="1:20">
      <c r="A20" s="2053" t="s">
        <v>1326</v>
      </c>
      <c r="B20" s="2053"/>
      <c r="C20" s="2053"/>
      <c r="D20" s="2053"/>
      <c r="E20" s="2053"/>
      <c r="F20" s="2053"/>
      <c r="G20" s="2053"/>
      <c r="H20" s="2053"/>
      <c r="I20" s="2054"/>
      <c r="J20" s="2054"/>
      <c r="K20" s="2048"/>
      <c r="L20" s="2049"/>
      <c r="M20" s="2049"/>
      <c r="N20" s="2049"/>
      <c r="O20" s="2049"/>
      <c r="P20" s="2049"/>
      <c r="Q20" s="2049"/>
      <c r="R20" s="2050"/>
      <c r="S20" s="2051"/>
      <c r="T20" s="2052"/>
    </row>
    <row r="21" spans="1:20" ht="15" customHeight="1">
      <c r="A21" s="2046" t="s">
        <v>1361</v>
      </c>
      <c r="B21" s="2046"/>
      <c r="C21" s="2046"/>
      <c r="D21" s="2046"/>
      <c r="E21" s="2046"/>
      <c r="F21" s="2046"/>
      <c r="G21" s="2046"/>
      <c r="H21" s="2046"/>
      <c r="I21" s="2047">
        <v>2000000</v>
      </c>
      <c r="J21" s="2047"/>
      <c r="K21" s="2048"/>
      <c r="L21" s="2049"/>
      <c r="M21" s="2049"/>
      <c r="N21" s="2049"/>
      <c r="O21" s="2049"/>
      <c r="P21" s="2049"/>
      <c r="Q21" s="2049"/>
      <c r="R21" s="2050"/>
      <c r="S21" s="2051"/>
      <c r="T21" s="2052"/>
    </row>
    <row r="22" spans="1:20">
      <c r="A22" s="2046" t="s">
        <v>1336</v>
      </c>
      <c r="B22" s="2046"/>
      <c r="C22" s="2046"/>
      <c r="D22" s="2046"/>
      <c r="E22" s="2046"/>
      <c r="F22" s="2046"/>
      <c r="G22" s="2046"/>
      <c r="H22" s="2046"/>
      <c r="I22" s="2047">
        <v>4500000</v>
      </c>
      <c r="J22" s="2047"/>
      <c r="K22" s="2048"/>
      <c r="L22" s="2049"/>
      <c r="M22" s="2049"/>
      <c r="N22" s="2049"/>
      <c r="O22" s="2049"/>
      <c r="P22" s="2049"/>
      <c r="Q22" s="2049"/>
      <c r="R22" s="2050"/>
      <c r="S22" s="2051"/>
      <c r="T22" s="2052"/>
    </row>
    <row r="23" spans="1:20">
      <c r="A23" s="2046" t="s">
        <v>1337</v>
      </c>
      <c r="B23" s="2046"/>
      <c r="C23" s="2046"/>
      <c r="D23" s="2046"/>
      <c r="E23" s="2046"/>
      <c r="F23" s="2046"/>
      <c r="G23" s="2046"/>
      <c r="H23" s="2046"/>
      <c r="I23" s="2047">
        <v>2400000</v>
      </c>
      <c r="J23" s="2047"/>
      <c r="K23" s="2048"/>
      <c r="L23" s="2049"/>
      <c r="M23" s="2049"/>
      <c r="N23" s="2049"/>
      <c r="O23" s="2049"/>
      <c r="P23" s="2049"/>
      <c r="Q23" s="2049"/>
      <c r="R23" s="2050"/>
      <c r="S23" s="2051"/>
      <c r="T23" s="2052"/>
    </row>
    <row r="24" spans="1:20">
      <c r="A24" s="2046" t="s">
        <v>1362</v>
      </c>
      <c r="B24" s="2046"/>
      <c r="C24" s="2046"/>
      <c r="D24" s="2046"/>
      <c r="E24" s="2046"/>
      <c r="F24" s="2046"/>
      <c r="G24" s="2046"/>
      <c r="H24" s="2046"/>
      <c r="I24" s="2047">
        <v>15224000</v>
      </c>
      <c r="J24" s="2047"/>
      <c r="K24" s="2048"/>
      <c r="L24" s="2049"/>
      <c r="M24" s="2049"/>
      <c r="N24" s="2049"/>
      <c r="O24" s="2049"/>
      <c r="P24" s="2049"/>
      <c r="Q24" s="2049"/>
      <c r="R24" s="2050"/>
      <c r="S24" s="2051"/>
      <c r="T24" s="2052"/>
    </row>
    <row r="25" spans="1:20">
      <c r="A25" s="2046" t="s">
        <v>1327</v>
      </c>
      <c r="B25" s="2046"/>
      <c r="C25" s="2046"/>
      <c r="D25" s="2046"/>
      <c r="E25" s="2046"/>
      <c r="F25" s="2046"/>
      <c r="G25" s="2046"/>
      <c r="H25" s="2046"/>
      <c r="I25" s="2047">
        <v>11962000</v>
      </c>
      <c r="J25" s="2047"/>
      <c r="K25" s="2048"/>
      <c r="L25" s="2049"/>
      <c r="M25" s="2049"/>
      <c r="N25" s="2049"/>
      <c r="O25" s="2049"/>
      <c r="P25" s="2049"/>
      <c r="Q25" s="2049"/>
      <c r="R25" s="2050"/>
      <c r="S25" s="2051"/>
      <c r="T25" s="2052"/>
    </row>
    <row r="26" spans="1:20">
      <c r="A26" s="2046" t="s">
        <v>1329</v>
      </c>
      <c r="B26" s="2046"/>
      <c r="C26" s="2046"/>
      <c r="D26" s="2046"/>
      <c r="E26" s="2046"/>
      <c r="F26" s="2046"/>
      <c r="G26" s="2046"/>
      <c r="H26" s="2046"/>
      <c r="I26" s="2047">
        <v>2000000</v>
      </c>
      <c r="J26" s="2047"/>
      <c r="K26" s="2048"/>
      <c r="L26" s="2049"/>
      <c r="M26" s="2049"/>
      <c r="N26" s="2049"/>
      <c r="O26" s="2049"/>
      <c r="P26" s="2049"/>
      <c r="Q26" s="2049"/>
      <c r="R26" s="2050"/>
      <c r="S26" s="2051"/>
      <c r="T26" s="2052"/>
    </row>
    <row r="27" spans="1:20">
      <c r="A27" s="2046" t="s">
        <v>1333</v>
      </c>
      <c r="B27" s="2046"/>
      <c r="C27" s="2046"/>
      <c r="D27" s="2046"/>
      <c r="E27" s="2046"/>
      <c r="F27" s="2046"/>
      <c r="G27" s="2046"/>
      <c r="H27" s="2046"/>
      <c r="I27" s="2047">
        <v>5000000</v>
      </c>
      <c r="J27" s="2047"/>
      <c r="K27" s="2048"/>
      <c r="L27" s="2049"/>
      <c r="M27" s="2049"/>
      <c r="N27" s="2049"/>
      <c r="O27" s="2049"/>
      <c r="P27" s="2049"/>
      <c r="Q27" s="2049"/>
      <c r="R27" s="2050"/>
      <c r="S27" s="2051"/>
      <c r="T27" s="2052"/>
    </row>
    <row r="28" spans="1:20">
      <c r="A28" s="2046" t="s">
        <v>1334</v>
      </c>
      <c r="B28" s="2046"/>
      <c r="C28" s="2046"/>
      <c r="D28" s="2046"/>
      <c r="E28" s="2046"/>
      <c r="F28" s="2046"/>
      <c r="G28" s="2046"/>
      <c r="H28" s="2046"/>
      <c r="I28" s="2047">
        <v>2000000</v>
      </c>
      <c r="J28" s="2047"/>
      <c r="K28" s="2048"/>
      <c r="L28" s="2049"/>
      <c r="M28" s="2049"/>
      <c r="N28" s="2049"/>
      <c r="O28" s="2049"/>
      <c r="P28" s="2049"/>
      <c r="Q28" s="2049"/>
      <c r="R28" s="2050"/>
      <c r="S28" s="2051"/>
      <c r="T28" s="2052"/>
    </row>
    <row r="29" spans="1:20">
      <c r="A29" s="2046" t="s">
        <v>1335</v>
      </c>
      <c r="B29" s="2046"/>
      <c r="C29" s="2046"/>
      <c r="D29" s="2046"/>
      <c r="E29" s="2046"/>
      <c r="F29" s="2046"/>
      <c r="G29" s="2046"/>
      <c r="H29" s="2046"/>
      <c r="I29" s="2047">
        <v>2500000</v>
      </c>
      <c r="J29" s="2047"/>
      <c r="K29" s="2048"/>
      <c r="L29" s="2049"/>
      <c r="M29" s="2049"/>
      <c r="N29" s="2049"/>
      <c r="O29" s="2049"/>
      <c r="P29" s="2049"/>
      <c r="Q29" s="2049"/>
      <c r="R29" s="2050"/>
      <c r="S29" s="2051"/>
      <c r="T29" s="2052"/>
    </row>
    <row r="30" spans="1:20">
      <c r="A30" s="2046" t="s">
        <v>1328</v>
      </c>
      <c r="B30" s="2046"/>
      <c r="C30" s="2046"/>
      <c r="D30" s="2046"/>
      <c r="E30" s="2046"/>
      <c r="F30" s="2046"/>
      <c r="G30" s="2046"/>
      <c r="H30" s="2046"/>
      <c r="I30" s="2047">
        <v>10687500</v>
      </c>
      <c r="J30" s="2047"/>
      <c r="K30" s="2048"/>
      <c r="L30" s="2049"/>
      <c r="M30" s="2049"/>
      <c r="N30" s="2049"/>
      <c r="O30" s="2049"/>
      <c r="P30" s="2049"/>
      <c r="Q30" s="2049"/>
      <c r="R30" s="2050"/>
      <c r="S30" s="2051"/>
      <c r="T30" s="2052"/>
    </row>
    <row r="31" spans="1:20">
      <c r="A31" s="2046" t="s">
        <v>1332</v>
      </c>
      <c r="B31" s="2046"/>
      <c r="C31" s="2046"/>
      <c r="D31" s="2046"/>
      <c r="E31" s="2046"/>
      <c r="F31" s="2046"/>
      <c r="G31" s="2046"/>
      <c r="H31" s="2046"/>
      <c r="I31" s="2047">
        <v>57000000</v>
      </c>
      <c r="J31" s="2047"/>
      <c r="K31" s="2048"/>
      <c r="L31" s="2049"/>
      <c r="M31" s="2049"/>
      <c r="N31" s="2049"/>
      <c r="O31" s="2049"/>
      <c r="P31" s="2049"/>
      <c r="Q31" s="2049"/>
      <c r="R31" s="2050"/>
      <c r="S31" s="2051"/>
      <c r="T31" s="2052"/>
    </row>
    <row r="32" spans="1:20">
      <c r="A32" s="2046" t="s">
        <v>1363</v>
      </c>
      <c r="B32" s="2046"/>
      <c r="C32" s="2046"/>
      <c r="D32" s="2046"/>
      <c r="E32" s="2046"/>
      <c r="F32" s="2046"/>
      <c r="G32" s="2046"/>
      <c r="H32" s="2046"/>
      <c r="I32" s="2047">
        <v>248728</v>
      </c>
      <c r="J32" s="2047"/>
      <c r="K32" s="2048"/>
      <c r="L32" s="2049"/>
      <c r="M32" s="2049"/>
      <c r="N32" s="2049"/>
      <c r="O32" s="2049"/>
      <c r="P32" s="2049"/>
      <c r="Q32" s="2049"/>
      <c r="R32" s="2050"/>
      <c r="S32" s="2051"/>
      <c r="T32" s="2052"/>
    </row>
    <row r="33" spans="1:20">
      <c r="A33" s="2046" t="s">
        <v>1330</v>
      </c>
      <c r="B33" s="2046"/>
      <c r="C33" s="2046"/>
      <c r="D33" s="2046"/>
      <c r="E33" s="2046"/>
      <c r="F33" s="2046"/>
      <c r="G33" s="2046"/>
      <c r="H33" s="2046"/>
      <c r="I33" s="2047">
        <v>1150000</v>
      </c>
      <c r="J33" s="2047"/>
      <c r="K33" s="2048"/>
      <c r="L33" s="2049"/>
      <c r="M33" s="2049"/>
      <c r="N33" s="2049"/>
      <c r="O33" s="2049"/>
      <c r="P33" s="2049"/>
      <c r="Q33" s="2049"/>
      <c r="R33" s="2050"/>
      <c r="S33" s="2051"/>
      <c r="T33" s="2052"/>
    </row>
    <row r="34" spans="1:20">
      <c r="A34" s="2046" t="s">
        <v>1331</v>
      </c>
      <c r="B34" s="2046"/>
      <c r="C34" s="2046"/>
      <c r="D34" s="2046"/>
      <c r="E34" s="2046"/>
      <c r="F34" s="2046"/>
      <c r="G34" s="2046"/>
      <c r="H34" s="2046"/>
      <c r="I34" s="2047">
        <v>3300000</v>
      </c>
      <c r="J34" s="2047"/>
      <c r="K34" s="2048"/>
      <c r="L34" s="2049"/>
      <c r="M34" s="2049"/>
      <c r="N34" s="2049"/>
      <c r="O34" s="2049"/>
      <c r="P34" s="2049"/>
      <c r="Q34" s="2049"/>
      <c r="R34" s="2050"/>
      <c r="S34" s="2051"/>
      <c r="T34" s="2052"/>
    </row>
    <row r="35" spans="1:20">
      <c r="A35" s="2055"/>
      <c r="B35" s="2055"/>
      <c r="C35" s="2055"/>
      <c r="D35" s="2055"/>
      <c r="E35" s="2055"/>
      <c r="F35" s="2055"/>
      <c r="G35" s="2055"/>
      <c r="H35" s="2055"/>
      <c r="I35" s="2054"/>
      <c r="J35" s="2054"/>
      <c r="K35" s="2048"/>
      <c r="L35" s="2049"/>
      <c r="M35" s="2049"/>
      <c r="N35" s="2049"/>
      <c r="O35" s="2049"/>
      <c r="P35" s="2049"/>
      <c r="Q35" s="2049"/>
      <c r="R35" s="2050"/>
      <c r="S35" s="2051"/>
      <c r="T35" s="2052"/>
    </row>
    <row r="36" spans="1:20" ht="15" customHeight="1">
      <c r="A36" s="2048"/>
      <c r="B36" s="2049"/>
      <c r="C36" s="2049"/>
      <c r="D36" s="2049"/>
      <c r="E36" s="2049"/>
      <c r="F36" s="2049"/>
      <c r="G36" s="2049"/>
      <c r="H36" s="2050"/>
      <c r="I36" s="2051"/>
      <c r="J36" s="2052"/>
      <c r="K36" s="2048"/>
      <c r="L36" s="2049"/>
      <c r="M36" s="2049"/>
      <c r="N36" s="2049"/>
      <c r="O36" s="2049"/>
      <c r="P36" s="2049"/>
      <c r="Q36" s="2049"/>
      <c r="R36" s="2050"/>
      <c r="S36" s="2051"/>
      <c r="T36" s="2052"/>
    </row>
    <row r="37" spans="1:20">
      <c r="A37" s="2048"/>
      <c r="B37" s="2049"/>
      <c r="C37" s="2049"/>
      <c r="D37" s="2049"/>
      <c r="E37" s="2049"/>
      <c r="F37" s="2049"/>
      <c r="G37" s="2049"/>
      <c r="H37" s="2050"/>
      <c r="I37" s="2051"/>
      <c r="J37" s="2052"/>
      <c r="K37" s="2048"/>
      <c r="L37" s="2049"/>
      <c r="M37" s="2049"/>
      <c r="N37" s="2049"/>
      <c r="O37" s="2049"/>
      <c r="P37" s="2049"/>
      <c r="Q37" s="2049"/>
      <c r="R37" s="2050"/>
      <c r="S37" s="2051"/>
      <c r="T37" s="2052"/>
    </row>
    <row r="38" spans="1:20" ht="15" customHeight="1">
      <c r="A38" s="2048"/>
      <c r="B38" s="2049"/>
      <c r="C38" s="2049"/>
      <c r="D38" s="2049"/>
      <c r="E38" s="2049"/>
      <c r="F38" s="2049"/>
      <c r="G38" s="2049"/>
      <c r="H38" s="2050"/>
      <c r="I38" s="2051"/>
      <c r="J38" s="2052"/>
      <c r="K38" s="2048"/>
      <c r="L38" s="2049"/>
      <c r="M38" s="2049"/>
      <c r="N38" s="2049"/>
      <c r="O38" s="2049"/>
      <c r="P38" s="2049"/>
      <c r="Q38" s="2049"/>
      <c r="R38" s="2050"/>
      <c r="S38" s="2051"/>
      <c r="T38" s="2052"/>
    </row>
    <row r="39" spans="1:20" ht="18.95" customHeight="1">
      <c r="A39" s="2048"/>
      <c r="B39" s="2049"/>
      <c r="C39" s="2049"/>
      <c r="D39" s="2049"/>
      <c r="E39" s="2049"/>
      <c r="F39" s="2049"/>
      <c r="G39" s="2049"/>
      <c r="H39" s="2050"/>
      <c r="I39" s="2051"/>
      <c r="J39" s="2052"/>
      <c r="K39" s="2048"/>
      <c r="L39" s="2049"/>
      <c r="M39" s="2049"/>
      <c r="N39" s="2049"/>
      <c r="O39" s="2049"/>
      <c r="P39" s="2049"/>
      <c r="Q39" s="2049"/>
      <c r="R39" s="2050"/>
      <c r="S39" s="2051"/>
      <c r="T39" s="2052"/>
    </row>
    <row r="40" spans="1:20" ht="18.95" customHeight="1">
      <c r="A40" s="2048"/>
      <c r="B40" s="2049"/>
      <c r="C40" s="2049"/>
      <c r="D40" s="2049"/>
      <c r="E40" s="2049"/>
      <c r="F40" s="2049"/>
      <c r="G40" s="2049"/>
      <c r="H40" s="2050"/>
      <c r="I40" s="2051"/>
      <c r="J40" s="2052"/>
      <c r="K40" s="2048"/>
      <c r="L40" s="2049"/>
      <c r="M40" s="2049"/>
      <c r="N40" s="2049"/>
      <c r="O40" s="2049"/>
      <c r="P40" s="2049"/>
      <c r="Q40" s="2049"/>
      <c r="R40" s="2050"/>
      <c r="S40" s="2051"/>
      <c r="T40" s="2052"/>
    </row>
    <row r="41" spans="1:20" ht="18.95" customHeight="1">
      <c r="A41" s="2048"/>
      <c r="B41" s="2049"/>
      <c r="C41" s="2049"/>
      <c r="D41" s="2049"/>
      <c r="E41" s="2049"/>
      <c r="F41" s="2049"/>
      <c r="G41" s="2049"/>
      <c r="H41" s="2050"/>
      <c r="I41" s="2051"/>
      <c r="J41" s="2052"/>
      <c r="K41" s="2048"/>
      <c r="L41" s="2049"/>
      <c r="M41" s="2049"/>
      <c r="N41" s="2049"/>
      <c r="O41" s="2049"/>
      <c r="P41" s="2049"/>
      <c r="Q41" s="2049"/>
      <c r="R41" s="2050"/>
      <c r="S41" s="2051"/>
      <c r="T41" s="2052"/>
    </row>
    <row r="42" spans="1:20" ht="18.95" customHeight="1">
      <c r="A42" s="2048"/>
      <c r="B42" s="2049"/>
      <c r="C42" s="2049"/>
      <c r="D42" s="2049"/>
      <c r="E42" s="2049"/>
      <c r="F42" s="2049"/>
      <c r="G42" s="2049"/>
      <c r="H42" s="2050"/>
      <c r="I42" s="2051"/>
      <c r="J42" s="2052"/>
      <c r="K42" s="2048"/>
      <c r="L42" s="2049"/>
      <c r="M42" s="2049"/>
      <c r="N42" s="2049"/>
      <c r="O42" s="2049"/>
      <c r="P42" s="2049"/>
      <c r="Q42" s="2049"/>
      <c r="R42" s="2050"/>
      <c r="S42" s="2051"/>
      <c r="T42" s="2052"/>
    </row>
    <row r="43" spans="1:20" ht="18.95" customHeight="1">
      <c r="A43" s="2048"/>
      <c r="B43" s="2049"/>
      <c r="C43" s="2049"/>
      <c r="D43" s="2049"/>
      <c r="E43" s="2049"/>
      <c r="F43" s="2049"/>
      <c r="G43" s="2049"/>
      <c r="H43" s="2050"/>
      <c r="I43" s="2051"/>
      <c r="J43" s="2052"/>
      <c r="K43" s="2048"/>
      <c r="L43" s="2049"/>
      <c r="M43" s="2049"/>
      <c r="N43" s="2049"/>
      <c r="O43" s="2049"/>
      <c r="P43" s="2049"/>
      <c r="Q43" s="2049"/>
      <c r="R43" s="2050"/>
      <c r="S43" s="2051"/>
      <c r="T43" s="2052"/>
    </row>
    <row r="44" spans="1:20" ht="18.95" customHeight="1">
      <c r="A44" s="2048"/>
      <c r="B44" s="2049"/>
      <c r="C44" s="2049"/>
      <c r="D44" s="2049"/>
      <c r="E44" s="2049"/>
      <c r="F44" s="2049"/>
      <c r="G44" s="2049"/>
      <c r="H44" s="2050"/>
      <c r="I44" s="2051"/>
      <c r="J44" s="2052"/>
      <c r="K44" s="2048"/>
      <c r="L44" s="2049"/>
      <c r="M44" s="2049"/>
      <c r="N44" s="2049"/>
      <c r="O44" s="2049"/>
      <c r="P44" s="2049"/>
      <c r="Q44" s="2049"/>
      <c r="R44" s="2050"/>
      <c r="S44" s="2051"/>
      <c r="T44" s="2052"/>
    </row>
    <row r="45" spans="1:20" ht="15" customHeight="1">
      <c r="A45" s="2048"/>
      <c r="B45" s="2049"/>
      <c r="C45" s="2049"/>
      <c r="D45" s="2049"/>
      <c r="E45" s="2049"/>
      <c r="F45" s="2049"/>
      <c r="G45" s="2049"/>
      <c r="H45" s="2050"/>
      <c r="I45" s="2051"/>
      <c r="J45" s="2052"/>
      <c r="K45" s="2048"/>
      <c r="L45" s="2049"/>
      <c r="M45" s="2049"/>
      <c r="N45" s="2049"/>
      <c r="O45" s="2049"/>
      <c r="P45" s="2049"/>
      <c r="Q45" s="2049"/>
      <c r="R45" s="2050"/>
      <c r="S45" s="2051"/>
      <c r="T45" s="2052"/>
    </row>
  </sheetData>
  <mergeCells count="135">
    <mergeCell ref="A44:H44"/>
    <mergeCell ref="I44:J44"/>
    <mergeCell ref="K44:R44"/>
    <mergeCell ref="S44:T44"/>
    <mergeCell ref="A45:H45"/>
    <mergeCell ref="I45:J45"/>
    <mergeCell ref="K45:R45"/>
    <mergeCell ref="S45:T45"/>
    <mergeCell ref="A42:H42"/>
    <mergeCell ref="I42:J42"/>
    <mergeCell ref="K42:R42"/>
    <mergeCell ref="S42:T42"/>
    <mergeCell ref="A43:H43"/>
    <mergeCell ref="I43:J43"/>
    <mergeCell ref="K43:R43"/>
    <mergeCell ref="S43:T43"/>
    <mergeCell ref="A40:H40"/>
    <mergeCell ref="I40:J40"/>
    <mergeCell ref="K40:R40"/>
    <mergeCell ref="S40:T40"/>
    <mergeCell ref="A41:H41"/>
    <mergeCell ref="I41:J41"/>
    <mergeCell ref="K41:R41"/>
    <mergeCell ref="S41:T41"/>
    <mergeCell ref="A38:H38"/>
    <mergeCell ref="I38:J38"/>
    <mergeCell ref="K38:R38"/>
    <mergeCell ref="S38:T38"/>
    <mergeCell ref="A39:H39"/>
    <mergeCell ref="I39:J39"/>
    <mergeCell ref="K39:R39"/>
    <mergeCell ref="S39:T39"/>
    <mergeCell ref="A36:H36"/>
    <mergeCell ref="I36:J36"/>
    <mergeCell ref="K36:R36"/>
    <mergeCell ref="S36:T36"/>
    <mergeCell ref="A37:H37"/>
    <mergeCell ref="I37:J37"/>
    <mergeCell ref="K37:R37"/>
    <mergeCell ref="S37:T37"/>
    <mergeCell ref="A34:H34"/>
    <mergeCell ref="I34:J34"/>
    <mergeCell ref="K34:R34"/>
    <mergeCell ref="S34:T34"/>
    <mergeCell ref="A35:H35"/>
    <mergeCell ref="I35:J35"/>
    <mergeCell ref="K35:R35"/>
    <mergeCell ref="S35:T35"/>
    <mergeCell ref="A32:H32"/>
    <mergeCell ref="I32:J32"/>
    <mergeCell ref="K32:R32"/>
    <mergeCell ref="S32:T32"/>
    <mergeCell ref="A33:H33"/>
    <mergeCell ref="I33:J33"/>
    <mergeCell ref="K33:R33"/>
    <mergeCell ref="S33:T33"/>
    <mergeCell ref="A30:H30"/>
    <mergeCell ref="I30:J30"/>
    <mergeCell ref="K30:R30"/>
    <mergeCell ref="S30:T30"/>
    <mergeCell ref="A31:H31"/>
    <mergeCell ref="I31:J31"/>
    <mergeCell ref="K31:R31"/>
    <mergeCell ref="S31:T31"/>
    <mergeCell ref="A28:H28"/>
    <mergeCell ref="I28:J28"/>
    <mergeCell ref="K28:R28"/>
    <mergeCell ref="S28:T28"/>
    <mergeCell ref="A29:H29"/>
    <mergeCell ref="I29:J29"/>
    <mergeCell ref="K29:R29"/>
    <mergeCell ref="S29:T29"/>
    <mergeCell ref="A26:H26"/>
    <mergeCell ref="I26:J26"/>
    <mergeCell ref="K26:R26"/>
    <mergeCell ref="S26:T26"/>
    <mergeCell ref="A27:H27"/>
    <mergeCell ref="I27:J27"/>
    <mergeCell ref="K27:R27"/>
    <mergeCell ref="S27:T27"/>
    <mergeCell ref="A24:H24"/>
    <mergeCell ref="I24:J24"/>
    <mergeCell ref="K24:R24"/>
    <mergeCell ref="S24:T24"/>
    <mergeCell ref="A25:H25"/>
    <mergeCell ref="I25:J25"/>
    <mergeCell ref="K25:R25"/>
    <mergeCell ref="S25:T25"/>
    <mergeCell ref="A22:H22"/>
    <mergeCell ref="I22:J22"/>
    <mergeCell ref="K22:R22"/>
    <mergeCell ref="S22:T22"/>
    <mergeCell ref="A23:H23"/>
    <mergeCell ref="I23:J23"/>
    <mergeCell ref="K23:R23"/>
    <mergeCell ref="S23:T23"/>
    <mergeCell ref="A20:H20"/>
    <mergeCell ref="I20:J20"/>
    <mergeCell ref="K20:R20"/>
    <mergeCell ref="S20:T20"/>
    <mergeCell ref="A21:H21"/>
    <mergeCell ref="I21:J21"/>
    <mergeCell ref="K21:R21"/>
    <mergeCell ref="S21:T21"/>
    <mergeCell ref="A18:H18"/>
    <mergeCell ref="I18:J18"/>
    <mergeCell ref="K18:R18"/>
    <mergeCell ref="S18:T18"/>
    <mergeCell ref="A19:H19"/>
    <mergeCell ref="I19:J19"/>
    <mergeCell ref="K19:R19"/>
    <mergeCell ref="S19:T19"/>
    <mergeCell ref="S16:T16"/>
    <mergeCell ref="A17:H17"/>
    <mergeCell ref="I17:J17"/>
    <mergeCell ref="K17:R17"/>
    <mergeCell ref="S17:T17"/>
    <mergeCell ref="S12:T13"/>
    <mergeCell ref="A14:H14"/>
    <mergeCell ref="I14:J14"/>
    <mergeCell ref="K14:R14"/>
    <mergeCell ref="S14:T14"/>
    <mergeCell ref="A15:H15"/>
    <mergeCell ref="I15:J15"/>
    <mergeCell ref="K15:R15"/>
    <mergeCell ref="S15:T15"/>
    <mergeCell ref="K7:N7"/>
    <mergeCell ref="K8:N8"/>
    <mergeCell ref="K9:N9"/>
    <mergeCell ref="A12:H13"/>
    <mergeCell ref="I12:J13"/>
    <mergeCell ref="K12:R13"/>
    <mergeCell ref="A16:H16"/>
    <mergeCell ref="I16:J16"/>
    <mergeCell ref="K16:R16"/>
  </mergeCells>
  <pageMargins left="0.35" right="0.15748031496062992" top="0.23622047244094491" bottom="0.19685039370078741" header="0.15748031496062992" footer="0.15748031496062992"/>
  <pageSetup paperSize="9" scale="8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T45"/>
  <sheetViews>
    <sheetView view="pageBreakPreview" zoomScale="70" zoomScaleSheetLayoutView="70" workbookViewId="0">
      <selection activeCell="F4" sqref="F4:G4"/>
    </sheetView>
  </sheetViews>
  <sheetFormatPr defaultRowHeight="14.25"/>
  <cols>
    <col min="1" max="1" width="11" style="215" customWidth="1"/>
    <col min="2" max="21" width="8.7109375" style="215" customWidth="1"/>
    <col min="22" max="16384" width="9.140625" style="215"/>
  </cols>
  <sheetData>
    <row r="4" spans="1:20" ht="15">
      <c r="A4" s="1082" t="str">
        <f>Page3!A4</f>
        <v>MOHOKARE LOCAL MUNICIPALITY</v>
      </c>
      <c r="F4" s="1082" t="s">
        <v>1527</v>
      </c>
    </row>
    <row r="5" spans="1:20">
      <c r="K5" s="1639"/>
      <c r="L5" s="1099"/>
      <c r="M5" s="1099"/>
      <c r="N5" s="1099"/>
      <c r="O5" s="280"/>
    </row>
    <row r="6" spans="1:20" ht="15" customHeight="1">
      <c r="A6" s="215" t="s">
        <v>63</v>
      </c>
      <c r="B6" s="2056" t="s">
        <v>1320</v>
      </c>
      <c r="C6" s="2056"/>
      <c r="D6" s="2056"/>
      <c r="E6" s="2056"/>
      <c r="F6" s="2056"/>
      <c r="G6" s="2056"/>
      <c r="H6" s="2056"/>
      <c r="I6" s="2056"/>
      <c r="J6" s="2056"/>
      <c r="K6" s="2056"/>
      <c r="L6" s="2056"/>
      <c r="M6" s="2056"/>
      <c r="N6" s="2056"/>
      <c r="O6" s="2056"/>
      <c r="P6" s="2056"/>
      <c r="Q6" s="2056"/>
      <c r="R6" s="2056"/>
      <c r="S6" s="2056"/>
      <c r="T6" s="1771"/>
    </row>
    <row r="7" spans="1:20" ht="14.25" customHeight="1">
      <c r="B7" s="2056"/>
      <c r="C7" s="2056"/>
      <c r="D7" s="2056"/>
      <c r="E7" s="2056"/>
      <c r="F7" s="2056"/>
      <c r="G7" s="2056"/>
      <c r="H7" s="2056"/>
      <c r="I7" s="2056"/>
      <c r="J7" s="2056"/>
      <c r="K7" s="2056"/>
      <c r="L7" s="2056"/>
      <c r="M7" s="2056"/>
      <c r="N7" s="2056"/>
      <c r="O7" s="2056"/>
      <c r="P7" s="2056"/>
      <c r="Q7" s="2056"/>
      <c r="R7" s="2056"/>
      <c r="S7" s="2056"/>
      <c r="T7" s="1771"/>
    </row>
    <row r="8" spans="1:20" ht="14.25" customHeight="1">
      <c r="B8" s="2056"/>
      <c r="C8" s="2056"/>
      <c r="D8" s="2056"/>
      <c r="E8" s="2056"/>
      <c r="F8" s="2056"/>
      <c r="G8" s="2056"/>
      <c r="H8" s="2056"/>
      <c r="I8" s="2056"/>
      <c r="J8" s="2056"/>
      <c r="K8" s="2056"/>
      <c r="L8" s="2056"/>
      <c r="M8" s="2056"/>
      <c r="N8" s="2056"/>
      <c r="O8" s="2056"/>
      <c r="P8" s="2056"/>
      <c r="Q8" s="2056"/>
      <c r="R8" s="2056"/>
      <c r="S8" s="2056"/>
      <c r="T8" s="1771"/>
    </row>
    <row r="9" spans="1:20" ht="14.25" customHeight="1">
      <c r="B9" s="2056"/>
      <c r="C9" s="2056"/>
      <c r="D9" s="2056"/>
      <c r="E9" s="2056"/>
      <c r="F9" s="2056"/>
      <c r="G9" s="2056"/>
      <c r="H9" s="2056"/>
      <c r="I9" s="2056"/>
      <c r="J9" s="2056"/>
      <c r="K9" s="2056"/>
      <c r="L9" s="2056"/>
      <c r="M9" s="2056"/>
      <c r="N9" s="2056"/>
      <c r="O9" s="2056"/>
      <c r="P9" s="2056"/>
      <c r="Q9" s="2056"/>
      <c r="R9" s="2056"/>
      <c r="S9" s="2056"/>
      <c r="T9" s="1771"/>
    </row>
    <row r="10" spans="1:20" ht="15" customHeight="1">
      <c r="B10" s="2056"/>
      <c r="C10" s="2056"/>
      <c r="D10" s="2056"/>
      <c r="E10" s="2056"/>
      <c r="F10" s="2056"/>
      <c r="G10" s="2056"/>
      <c r="H10" s="2056"/>
      <c r="I10" s="2056"/>
      <c r="J10" s="2056"/>
      <c r="K10" s="2056"/>
      <c r="L10" s="2056"/>
      <c r="M10" s="2056"/>
      <c r="N10" s="2056"/>
      <c r="O10" s="2056"/>
      <c r="P10" s="2056"/>
      <c r="Q10" s="2056"/>
      <c r="R10" s="2056"/>
      <c r="S10" s="2056"/>
      <c r="T10" s="1771"/>
    </row>
    <row r="11" spans="1:20">
      <c r="B11" s="1665"/>
      <c r="C11" s="1665"/>
      <c r="D11" s="1665"/>
      <c r="E11" s="1665"/>
      <c r="F11" s="1665"/>
      <c r="G11" s="1665"/>
      <c r="H11" s="1665"/>
      <c r="I11" s="1665"/>
      <c r="J11" s="1665"/>
      <c r="K11" s="1636"/>
      <c r="L11" s="1636"/>
      <c r="M11" s="1636"/>
      <c r="N11" s="1636"/>
      <c r="O11" s="1636"/>
      <c r="P11" s="1665"/>
      <c r="Q11" s="1665"/>
      <c r="R11" s="1665"/>
      <c r="S11" s="1665"/>
      <c r="T11" s="1665"/>
    </row>
    <row r="12" spans="1:20" ht="15" customHeight="1">
      <c r="A12" s="2040" t="s">
        <v>1019</v>
      </c>
      <c r="B12" s="2041"/>
      <c r="C12" s="2041"/>
      <c r="D12" s="2041"/>
      <c r="E12" s="2041"/>
      <c r="F12" s="2041"/>
      <c r="G12" s="2041"/>
      <c r="H12" s="2042"/>
      <c r="I12" s="2040" t="s">
        <v>1153</v>
      </c>
      <c r="J12" s="2042"/>
      <c r="K12" s="2040" t="s">
        <v>1019</v>
      </c>
      <c r="L12" s="2041"/>
      <c r="M12" s="2041"/>
      <c r="N12" s="2041"/>
      <c r="O12" s="2041"/>
      <c r="P12" s="2041"/>
      <c r="Q12" s="2041"/>
      <c r="R12" s="2042"/>
      <c r="S12" s="2040" t="s">
        <v>1153</v>
      </c>
      <c r="T12" s="2042"/>
    </row>
    <row r="13" spans="1:20" ht="30" customHeight="1">
      <c r="A13" s="2043"/>
      <c r="B13" s="2044"/>
      <c r="C13" s="2044"/>
      <c r="D13" s="2044"/>
      <c r="E13" s="2044"/>
      <c r="F13" s="2044"/>
      <c r="G13" s="2044"/>
      <c r="H13" s="2045"/>
      <c r="I13" s="2043"/>
      <c r="J13" s="2045"/>
      <c r="K13" s="2043"/>
      <c r="L13" s="2044"/>
      <c r="M13" s="2044"/>
      <c r="N13" s="2044"/>
      <c r="O13" s="2044"/>
      <c r="P13" s="2044"/>
      <c r="Q13" s="2044"/>
      <c r="R13" s="2045"/>
      <c r="S13" s="2043"/>
      <c r="T13" s="2045"/>
    </row>
    <row r="14" spans="1:20">
      <c r="A14" s="2048"/>
      <c r="B14" s="2049"/>
      <c r="C14" s="2049"/>
      <c r="D14" s="2049"/>
      <c r="E14" s="2049"/>
      <c r="F14" s="2049"/>
      <c r="G14" s="2049"/>
      <c r="H14" s="2050"/>
      <c r="I14" s="2048"/>
      <c r="J14" s="2050"/>
      <c r="K14" s="2048"/>
      <c r="L14" s="2049"/>
      <c r="M14" s="2049"/>
      <c r="N14" s="2049"/>
      <c r="O14" s="2049"/>
      <c r="P14" s="2049"/>
      <c r="Q14" s="2049"/>
      <c r="R14" s="2050"/>
      <c r="S14" s="2048"/>
      <c r="T14" s="2050"/>
    </row>
    <row r="15" spans="1:20">
      <c r="A15" s="2048"/>
      <c r="B15" s="2049"/>
      <c r="C15" s="2049"/>
      <c r="D15" s="2049"/>
      <c r="E15" s="2049"/>
      <c r="F15" s="2049"/>
      <c r="G15" s="2049"/>
      <c r="H15" s="2050"/>
      <c r="I15" s="2048"/>
      <c r="J15" s="2050"/>
      <c r="K15" s="2048"/>
      <c r="L15" s="2049"/>
      <c r="M15" s="2049"/>
      <c r="N15" s="2049"/>
      <c r="O15" s="2049"/>
      <c r="P15" s="2049"/>
      <c r="Q15" s="2049"/>
      <c r="R15" s="2050"/>
      <c r="S15" s="2048"/>
      <c r="T15" s="2050"/>
    </row>
    <row r="16" spans="1:20">
      <c r="A16" s="2048"/>
      <c r="B16" s="2049"/>
      <c r="C16" s="2049"/>
      <c r="D16" s="2049"/>
      <c r="E16" s="2049"/>
      <c r="F16" s="2049"/>
      <c r="G16" s="2049"/>
      <c r="H16" s="2050"/>
      <c r="I16" s="2048"/>
      <c r="J16" s="2050"/>
      <c r="K16" s="2048"/>
      <c r="L16" s="2049"/>
      <c r="M16" s="2049"/>
      <c r="N16" s="2049"/>
      <c r="O16" s="2049"/>
      <c r="P16" s="2049"/>
      <c r="Q16" s="2049"/>
      <c r="R16" s="2050"/>
      <c r="S16" s="2048"/>
      <c r="T16" s="2050"/>
    </row>
    <row r="17" spans="1:20">
      <c r="A17" s="2048"/>
      <c r="B17" s="2049"/>
      <c r="C17" s="2049"/>
      <c r="D17" s="2049"/>
      <c r="E17" s="2049"/>
      <c r="F17" s="2049"/>
      <c r="G17" s="2049"/>
      <c r="H17" s="2050"/>
      <c r="I17" s="2048"/>
      <c r="J17" s="2050"/>
      <c r="K17" s="2048"/>
      <c r="L17" s="2049"/>
      <c r="M17" s="2049"/>
      <c r="N17" s="2049"/>
      <c r="O17" s="2049"/>
      <c r="P17" s="2049"/>
      <c r="Q17" s="2049"/>
      <c r="R17" s="2050"/>
      <c r="S17" s="2048"/>
      <c r="T17" s="2050"/>
    </row>
    <row r="18" spans="1:20" ht="15" customHeight="1">
      <c r="A18" s="2048"/>
      <c r="B18" s="2049"/>
      <c r="C18" s="2049"/>
      <c r="D18" s="2049"/>
      <c r="E18" s="2049"/>
      <c r="F18" s="2049"/>
      <c r="G18" s="2049"/>
      <c r="H18" s="2050"/>
      <c r="I18" s="2048"/>
      <c r="J18" s="2050"/>
      <c r="K18" s="2048"/>
      <c r="L18" s="2049"/>
      <c r="M18" s="2049"/>
      <c r="N18" s="2049"/>
      <c r="O18" s="2049"/>
      <c r="P18" s="2049"/>
      <c r="Q18" s="2049"/>
      <c r="R18" s="2050"/>
      <c r="S18" s="2048"/>
      <c r="T18" s="2050"/>
    </row>
    <row r="19" spans="1:20" ht="15" customHeight="1">
      <c r="A19" s="2048"/>
      <c r="B19" s="2049"/>
      <c r="C19" s="2049"/>
      <c r="D19" s="2049"/>
      <c r="E19" s="2049"/>
      <c r="F19" s="2049"/>
      <c r="G19" s="2049"/>
      <c r="H19" s="2050"/>
      <c r="I19" s="2048"/>
      <c r="J19" s="2050"/>
      <c r="K19" s="2048"/>
      <c r="L19" s="2049"/>
      <c r="M19" s="2049"/>
      <c r="N19" s="2049"/>
      <c r="O19" s="2049"/>
      <c r="P19" s="2049"/>
      <c r="Q19" s="2049"/>
      <c r="R19" s="2050"/>
      <c r="S19" s="2048"/>
      <c r="T19" s="2050"/>
    </row>
    <row r="20" spans="1:20">
      <c r="A20" s="2048"/>
      <c r="B20" s="2049"/>
      <c r="C20" s="2049"/>
      <c r="D20" s="2049"/>
      <c r="E20" s="2049"/>
      <c r="F20" s="2049"/>
      <c r="G20" s="2049"/>
      <c r="H20" s="2050"/>
      <c r="I20" s="2048"/>
      <c r="J20" s="2050"/>
      <c r="K20" s="2048"/>
      <c r="L20" s="2049"/>
      <c r="M20" s="2049"/>
      <c r="N20" s="2049"/>
      <c r="O20" s="2049"/>
      <c r="P20" s="2049"/>
      <c r="Q20" s="2049"/>
      <c r="R20" s="2050"/>
      <c r="S20" s="2048"/>
      <c r="T20" s="2050"/>
    </row>
    <row r="21" spans="1:20" ht="15" customHeight="1">
      <c r="A21" s="2048"/>
      <c r="B21" s="2049"/>
      <c r="C21" s="2049"/>
      <c r="D21" s="2049"/>
      <c r="E21" s="2049"/>
      <c r="F21" s="2049"/>
      <c r="G21" s="2049"/>
      <c r="H21" s="2050"/>
      <c r="I21" s="2048"/>
      <c r="J21" s="2050"/>
      <c r="K21" s="2048"/>
      <c r="L21" s="2049"/>
      <c r="M21" s="2049"/>
      <c r="N21" s="2049"/>
      <c r="O21" s="2049"/>
      <c r="P21" s="2049"/>
      <c r="Q21" s="2049"/>
      <c r="R21" s="2050"/>
      <c r="S21" s="2048"/>
      <c r="T21" s="2050"/>
    </row>
    <row r="22" spans="1:20">
      <c r="A22" s="2048"/>
      <c r="B22" s="2049"/>
      <c r="C22" s="2049"/>
      <c r="D22" s="2049"/>
      <c r="E22" s="2049"/>
      <c r="F22" s="2049"/>
      <c r="G22" s="2049"/>
      <c r="H22" s="2050"/>
      <c r="I22" s="2048"/>
      <c r="J22" s="2050"/>
      <c r="K22" s="2048"/>
      <c r="L22" s="2049"/>
      <c r="M22" s="2049"/>
      <c r="N22" s="2049"/>
      <c r="O22" s="2049"/>
      <c r="P22" s="2049"/>
      <c r="Q22" s="2049"/>
      <c r="R22" s="2050"/>
      <c r="S22" s="2048"/>
      <c r="T22" s="2050"/>
    </row>
    <row r="23" spans="1:20">
      <c r="A23" s="2048"/>
      <c r="B23" s="2049"/>
      <c r="C23" s="2049"/>
      <c r="D23" s="2049"/>
      <c r="E23" s="2049"/>
      <c r="F23" s="2049"/>
      <c r="G23" s="2049"/>
      <c r="H23" s="2050"/>
      <c r="I23" s="2048"/>
      <c r="J23" s="2050"/>
      <c r="K23" s="2048"/>
      <c r="L23" s="2049"/>
      <c r="M23" s="2049"/>
      <c r="N23" s="2049"/>
      <c r="O23" s="2049"/>
      <c r="P23" s="2049"/>
      <c r="Q23" s="2049"/>
      <c r="R23" s="2050"/>
      <c r="S23" s="2048"/>
      <c r="T23" s="2050"/>
    </row>
    <row r="24" spans="1:20">
      <c r="A24" s="2048"/>
      <c r="B24" s="2049"/>
      <c r="C24" s="2049"/>
      <c r="D24" s="2049"/>
      <c r="E24" s="2049"/>
      <c r="F24" s="2049"/>
      <c r="G24" s="2049"/>
      <c r="H24" s="2050"/>
      <c r="I24" s="2048"/>
      <c r="J24" s="2050"/>
      <c r="K24" s="2048"/>
      <c r="L24" s="2049"/>
      <c r="M24" s="2049"/>
      <c r="N24" s="2049"/>
      <c r="O24" s="2049"/>
      <c r="P24" s="2049"/>
      <c r="Q24" s="2049"/>
      <c r="R24" s="2050"/>
      <c r="S24" s="2048"/>
      <c r="T24" s="2050"/>
    </row>
    <row r="25" spans="1:20">
      <c r="A25" s="2048"/>
      <c r="B25" s="2049"/>
      <c r="C25" s="2049"/>
      <c r="D25" s="2049"/>
      <c r="E25" s="2049"/>
      <c r="F25" s="2049"/>
      <c r="G25" s="2049"/>
      <c r="H25" s="2050"/>
      <c r="I25" s="2048"/>
      <c r="J25" s="2050"/>
      <c r="K25" s="2048"/>
      <c r="L25" s="2049"/>
      <c r="M25" s="2049"/>
      <c r="N25" s="2049"/>
      <c r="O25" s="2049"/>
      <c r="P25" s="2049"/>
      <c r="Q25" s="2049"/>
      <c r="R25" s="2050"/>
      <c r="S25" s="2048"/>
      <c r="T25" s="2050"/>
    </row>
    <row r="26" spans="1:20">
      <c r="A26" s="2048"/>
      <c r="B26" s="2049"/>
      <c r="C26" s="2049"/>
      <c r="D26" s="2049"/>
      <c r="E26" s="2049"/>
      <c r="F26" s="2049"/>
      <c r="G26" s="2049"/>
      <c r="H26" s="2050"/>
      <c r="I26" s="2048"/>
      <c r="J26" s="2050"/>
      <c r="K26" s="2048"/>
      <c r="L26" s="2049"/>
      <c r="M26" s="2049"/>
      <c r="N26" s="2049"/>
      <c r="O26" s="2049"/>
      <c r="P26" s="2049"/>
      <c r="Q26" s="2049"/>
      <c r="R26" s="2050"/>
      <c r="S26" s="2048"/>
      <c r="T26" s="2050"/>
    </row>
    <row r="27" spans="1:20">
      <c r="A27" s="2048"/>
      <c r="B27" s="2049"/>
      <c r="C27" s="2049"/>
      <c r="D27" s="2049"/>
      <c r="E27" s="2049"/>
      <c r="F27" s="2049"/>
      <c r="G27" s="2049"/>
      <c r="H27" s="2050"/>
      <c r="I27" s="2048"/>
      <c r="J27" s="2050"/>
      <c r="K27" s="2048"/>
      <c r="L27" s="2049"/>
      <c r="M27" s="2049"/>
      <c r="N27" s="2049"/>
      <c r="O27" s="2049"/>
      <c r="P27" s="2049"/>
      <c r="Q27" s="2049"/>
      <c r="R27" s="2050"/>
      <c r="S27" s="2048"/>
      <c r="T27" s="2050"/>
    </row>
    <row r="28" spans="1:20">
      <c r="A28" s="2048"/>
      <c r="B28" s="2049"/>
      <c r="C28" s="2049"/>
      <c r="D28" s="2049"/>
      <c r="E28" s="2049"/>
      <c r="F28" s="2049"/>
      <c r="G28" s="2049"/>
      <c r="H28" s="2050"/>
      <c r="I28" s="2048"/>
      <c r="J28" s="2050"/>
      <c r="K28" s="2048"/>
      <c r="L28" s="2049"/>
      <c r="M28" s="2049"/>
      <c r="N28" s="2049"/>
      <c r="O28" s="2049"/>
      <c r="P28" s="2049"/>
      <c r="Q28" s="2049"/>
      <c r="R28" s="2050"/>
      <c r="S28" s="2048"/>
      <c r="T28" s="2050"/>
    </row>
    <row r="29" spans="1:20">
      <c r="A29" s="2048"/>
      <c r="B29" s="2049"/>
      <c r="C29" s="2049"/>
      <c r="D29" s="2049"/>
      <c r="E29" s="2049"/>
      <c r="F29" s="2049"/>
      <c r="G29" s="2049"/>
      <c r="H29" s="2050"/>
      <c r="I29" s="2048"/>
      <c r="J29" s="2050"/>
      <c r="K29" s="2048"/>
      <c r="L29" s="2049"/>
      <c r="M29" s="2049"/>
      <c r="N29" s="2049"/>
      <c r="O29" s="2049"/>
      <c r="P29" s="2049"/>
      <c r="Q29" s="2049"/>
      <c r="R29" s="2050"/>
      <c r="S29" s="2048"/>
      <c r="T29" s="2050"/>
    </row>
    <row r="30" spans="1:20">
      <c r="A30" s="2048"/>
      <c r="B30" s="2049"/>
      <c r="C30" s="2049"/>
      <c r="D30" s="2049"/>
      <c r="E30" s="2049"/>
      <c r="F30" s="2049"/>
      <c r="G30" s="2049"/>
      <c r="H30" s="2050"/>
      <c r="I30" s="2048"/>
      <c r="J30" s="2050"/>
      <c r="K30" s="2048"/>
      <c r="L30" s="2049"/>
      <c r="M30" s="2049"/>
      <c r="N30" s="2049"/>
      <c r="O30" s="2049"/>
      <c r="P30" s="2049"/>
      <c r="Q30" s="2049"/>
      <c r="R30" s="2050"/>
      <c r="S30" s="2048"/>
      <c r="T30" s="2050"/>
    </row>
    <row r="31" spans="1:20">
      <c r="A31" s="2048"/>
      <c r="B31" s="2049"/>
      <c r="C31" s="2049"/>
      <c r="D31" s="2049"/>
      <c r="E31" s="2049"/>
      <c r="F31" s="2049"/>
      <c r="G31" s="2049"/>
      <c r="H31" s="2050"/>
      <c r="I31" s="2048"/>
      <c r="J31" s="2050"/>
      <c r="K31" s="2048"/>
      <c r="L31" s="2049"/>
      <c r="M31" s="2049"/>
      <c r="N31" s="2049"/>
      <c r="O31" s="2049"/>
      <c r="P31" s="2049"/>
      <c r="Q31" s="2049"/>
      <c r="R31" s="2050"/>
      <c r="S31" s="2048"/>
      <c r="T31" s="2050"/>
    </row>
    <row r="32" spans="1:20">
      <c r="A32" s="2048"/>
      <c r="B32" s="2049"/>
      <c r="C32" s="2049"/>
      <c r="D32" s="2049"/>
      <c r="E32" s="2049"/>
      <c r="F32" s="2049"/>
      <c r="G32" s="2049"/>
      <c r="H32" s="2050"/>
      <c r="I32" s="2048"/>
      <c r="J32" s="2050"/>
      <c r="K32" s="2048"/>
      <c r="L32" s="2049"/>
      <c r="M32" s="2049"/>
      <c r="N32" s="2049"/>
      <c r="O32" s="2049"/>
      <c r="P32" s="2049"/>
      <c r="Q32" s="2049"/>
      <c r="R32" s="2050"/>
      <c r="S32" s="2048"/>
      <c r="T32" s="2050"/>
    </row>
    <row r="33" spans="1:20">
      <c r="A33" s="2048"/>
      <c r="B33" s="2049"/>
      <c r="C33" s="2049"/>
      <c r="D33" s="2049"/>
      <c r="E33" s="2049"/>
      <c r="F33" s="2049"/>
      <c r="G33" s="2049"/>
      <c r="H33" s="2050"/>
      <c r="I33" s="2048"/>
      <c r="J33" s="2050"/>
      <c r="K33" s="2048"/>
      <c r="L33" s="2049"/>
      <c r="M33" s="2049"/>
      <c r="N33" s="2049"/>
      <c r="O33" s="2049"/>
      <c r="P33" s="2049"/>
      <c r="Q33" s="2049"/>
      <c r="R33" s="2050"/>
      <c r="S33" s="2048"/>
      <c r="T33" s="2050"/>
    </row>
    <row r="34" spans="1:20">
      <c r="A34" s="2048"/>
      <c r="B34" s="2049"/>
      <c r="C34" s="2049"/>
      <c r="D34" s="2049"/>
      <c r="E34" s="2049"/>
      <c r="F34" s="2049"/>
      <c r="G34" s="2049"/>
      <c r="H34" s="2050"/>
      <c r="I34" s="2048"/>
      <c r="J34" s="2050"/>
      <c r="K34" s="2048"/>
      <c r="L34" s="2049"/>
      <c r="M34" s="2049"/>
      <c r="N34" s="2049"/>
      <c r="O34" s="2049"/>
      <c r="P34" s="2049"/>
      <c r="Q34" s="2049"/>
      <c r="R34" s="2050"/>
      <c r="S34" s="2048"/>
      <c r="T34" s="2050"/>
    </row>
    <row r="35" spans="1:20">
      <c r="A35" s="2048"/>
      <c r="B35" s="2049"/>
      <c r="C35" s="2049"/>
      <c r="D35" s="2049"/>
      <c r="E35" s="2049"/>
      <c r="F35" s="2049"/>
      <c r="G35" s="2049"/>
      <c r="H35" s="2050"/>
      <c r="I35" s="2048"/>
      <c r="J35" s="2050"/>
      <c r="K35" s="2048"/>
      <c r="L35" s="2049"/>
      <c r="M35" s="2049"/>
      <c r="N35" s="2049"/>
      <c r="O35" s="2049"/>
      <c r="P35" s="2049"/>
      <c r="Q35" s="2049"/>
      <c r="R35" s="2050"/>
      <c r="S35" s="2048"/>
      <c r="T35" s="2050"/>
    </row>
    <row r="36" spans="1:20" ht="15" customHeight="1">
      <c r="A36" s="2048"/>
      <c r="B36" s="2049"/>
      <c r="C36" s="2049"/>
      <c r="D36" s="2049"/>
      <c r="E36" s="2049"/>
      <c r="F36" s="2049"/>
      <c r="G36" s="2049"/>
      <c r="H36" s="2050"/>
      <c r="I36" s="2048"/>
      <c r="J36" s="2050"/>
      <c r="K36" s="2048"/>
      <c r="L36" s="2049"/>
      <c r="M36" s="2049"/>
      <c r="N36" s="2049"/>
      <c r="O36" s="2049"/>
      <c r="P36" s="2049"/>
      <c r="Q36" s="2049"/>
      <c r="R36" s="2050"/>
      <c r="S36" s="2048"/>
      <c r="T36" s="2050"/>
    </row>
    <row r="37" spans="1:20">
      <c r="A37" s="2048"/>
      <c r="B37" s="2049"/>
      <c r="C37" s="2049"/>
      <c r="D37" s="2049"/>
      <c r="E37" s="2049"/>
      <c r="F37" s="2049"/>
      <c r="G37" s="2049"/>
      <c r="H37" s="2050"/>
      <c r="I37" s="2048"/>
      <c r="J37" s="2050"/>
      <c r="K37" s="2048"/>
      <c r="L37" s="2049"/>
      <c r="M37" s="2049"/>
      <c r="N37" s="2049"/>
      <c r="O37" s="2049"/>
      <c r="P37" s="2049"/>
      <c r="Q37" s="2049"/>
      <c r="R37" s="2050"/>
      <c r="S37" s="2048"/>
      <c r="T37" s="2050"/>
    </row>
    <row r="38" spans="1:20" ht="15" customHeight="1">
      <c r="A38" s="2048"/>
      <c r="B38" s="2049"/>
      <c r="C38" s="2049"/>
      <c r="D38" s="2049"/>
      <c r="E38" s="2049"/>
      <c r="F38" s="2049"/>
      <c r="G38" s="2049"/>
      <c r="H38" s="2050"/>
      <c r="I38" s="2048"/>
      <c r="J38" s="2050"/>
      <c r="K38" s="2048"/>
      <c r="L38" s="2049"/>
      <c r="M38" s="2049"/>
      <c r="N38" s="2049"/>
      <c r="O38" s="2049"/>
      <c r="P38" s="2049"/>
      <c r="Q38" s="2049"/>
      <c r="R38" s="2050"/>
      <c r="S38" s="2048"/>
      <c r="T38" s="2050"/>
    </row>
    <row r="39" spans="1:20" ht="18.95" customHeight="1">
      <c r="A39" s="2048"/>
      <c r="B39" s="2049"/>
      <c r="C39" s="2049"/>
      <c r="D39" s="2049"/>
      <c r="E39" s="2049"/>
      <c r="F39" s="2049"/>
      <c r="G39" s="2049"/>
      <c r="H39" s="2050"/>
      <c r="I39" s="2048"/>
      <c r="J39" s="2050"/>
      <c r="K39" s="2048"/>
      <c r="L39" s="2049"/>
      <c r="M39" s="2049"/>
      <c r="N39" s="2049"/>
      <c r="O39" s="2049"/>
      <c r="P39" s="2049"/>
      <c r="Q39" s="2049"/>
      <c r="R39" s="2050"/>
      <c r="S39" s="2048"/>
      <c r="T39" s="2050"/>
    </row>
    <row r="40" spans="1:20" ht="18.95" customHeight="1">
      <c r="A40" s="2048"/>
      <c r="B40" s="2049"/>
      <c r="C40" s="2049"/>
      <c r="D40" s="2049"/>
      <c r="E40" s="2049"/>
      <c r="F40" s="2049"/>
      <c r="G40" s="2049"/>
      <c r="H40" s="2050"/>
      <c r="I40" s="2048"/>
      <c r="J40" s="2050"/>
      <c r="K40" s="2048"/>
      <c r="L40" s="2049"/>
      <c r="M40" s="2049"/>
      <c r="N40" s="2049"/>
      <c r="O40" s="2049"/>
      <c r="P40" s="2049"/>
      <c r="Q40" s="2049"/>
      <c r="R40" s="2050"/>
      <c r="S40" s="2048"/>
      <c r="T40" s="2050"/>
    </row>
    <row r="41" spans="1:20" ht="18.95" customHeight="1">
      <c r="A41" s="2048"/>
      <c r="B41" s="2049"/>
      <c r="C41" s="2049"/>
      <c r="D41" s="2049"/>
      <c r="E41" s="2049"/>
      <c r="F41" s="2049"/>
      <c r="G41" s="2049"/>
      <c r="H41" s="2050"/>
      <c r="I41" s="2048"/>
      <c r="J41" s="2050"/>
      <c r="K41" s="2048"/>
      <c r="L41" s="2049"/>
      <c r="M41" s="2049"/>
      <c r="N41" s="2049"/>
      <c r="O41" s="2049"/>
      <c r="P41" s="2049"/>
      <c r="Q41" s="2049"/>
      <c r="R41" s="2050"/>
      <c r="S41" s="2048"/>
      <c r="T41" s="2050"/>
    </row>
    <row r="42" spans="1:20" ht="18.95" customHeight="1">
      <c r="A42" s="2048"/>
      <c r="B42" s="2049"/>
      <c r="C42" s="2049"/>
      <c r="D42" s="2049"/>
      <c r="E42" s="2049"/>
      <c r="F42" s="2049"/>
      <c r="G42" s="2049"/>
      <c r="H42" s="2050"/>
      <c r="I42" s="2048"/>
      <c r="J42" s="2050"/>
      <c r="K42" s="2048"/>
      <c r="L42" s="2049"/>
      <c r="M42" s="2049"/>
      <c r="N42" s="2049"/>
      <c r="O42" s="2049"/>
      <c r="P42" s="2049"/>
      <c r="Q42" s="2049"/>
      <c r="R42" s="2050"/>
      <c r="S42" s="2048"/>
      <c r="T42" s="2050"/>
    </row>
    <row r="43" spans="1:20" ht="18.95" customHeight="1">
      <c r="A43" s="2048"/>
      <c r="B43" s="2049"/>
      <c r="C43" s="2049"/>
      <c r="D43" s="2049"/>
      <c r="E43" s="2049"/>
      <c r="F43" s="2049"/>
      <c r="G43" s="2049"/>
      <c r="H43" s="2050"/>
      <c r="I43" s="2048"/>
      <c r="J43" s="2050"/>
      <c r="K43" s="2048"/>
      <c r="L43" s="2049"/>
      <c r="M43" s="2049"/>
      <c r="N43" s="2049"/>
      <c r="O43" s="2049"/>
      <c r="P43" s="2049"/>
      <c r="Q43" s="2049"/>
      <c r="R43" s="2050"/>
      <c r="S43" s="2048"/>
      <c r="T43" s="2050"/>
    </row>
    <row r="44" spans="1:20" ht="18.95" customHeight="1">
      <c r="A44" s="2048"/>
      <c r="B44" s="2049"/>
      <c r="C44" s="2049"/>
      <c r="D44" s="2049"/>
      <c r="E44" s="2049"/>
      <c r="F44" s="2049"/>
      <c r="G44" s="2049"/>
      <c r="H44" s="2050"/>
      <c r="I44" s="2048"/>
      <c r="J44" s="2050"/>
      <c r="K44" s="2048"/>
      <c r="L44" s="2049"/>
      <c r="M44" s="2049"/>
      <c r="N44" s="2049"/>
      <c r="O44" s="2049"/>
      <c r="P44" s="2049"/>
      <c r="Q44" s="2049"/>
      <c r="R44" s="2050"/>
      <c r="S44" s="2048"/>
      <c r="T44" s="2050"/>
    </row>
    <row r="45" spans="1:20" ht="15" customHeight="1">
      <c r="A45" s="2048"/>
      <c r="B45" s="2049"/>
      <c r="C45" s="2049"/>
      <c r="D45" s="2049"/>
      <c r="E45" s="2049"/>
      <c r="F45" s="2049"/>
      <c r="G45" s="2049"/>
      <c r="H45" s="2050"/>
      <c r="I45" s="2048"/>
      <c r="J45" s="2050"/>
      <c r="K45" s="2048"/>
      <c r="L45" s="2049"/>
      <c r="M45" s="2049"/>
      <c r="N45" s="2049"/>
      <c r="O45" s="2049"/>
      <c r="P45" s="2049"/>
      <c r="Q45" s="2049"/>
      <c r="R45" s="2050"/>
      <c r="S45" s="2048"/>
      <c r="T45" s="2050"/>
    </row>
  </sheetData>
  <mergeCells count="133">
    <mergeCell ref="K38:R38"/>
    <mergeCell ref="S38:T38"/>
    <mergeCell ref="K39:R39"/>
    <mergeCell ref="S39:T39"/>
    <mergeCell ref="K40:R40"/>
    <mergeCell ref="S40:T40"/>
    <mergeCell ref="K35:R35"/>
    <mergeCell ref="S35:T35"/>
    <mergeCell ref="K36:R36"/>
    <mergeCell ref="S36:T36"/>
    <mergeCell ref="K37:R37"/>
    <mergeCell ref="S37:T37"/>
    <mergeCell ref="K44:R44"/>
    <mergeCell ref="S44:T44"/>
    <mergeCell ref="K45:R45"/>
    <mergeCell ref="S45:T45"/>
    <mergeCell ref="K41:R41"/>
    <mergeCell ref="S41:T41"/>
    <mergeCell ref="K42:R42"/>
    <mergeCell ref="S42:T42"/>
    <mergeCell ref="K43:R43"/>
    <mergeCell ref="S43:T43"/>
    <mergeCell ref="K32:R32"/>
    <mergeCell ref="S32:T32"/>
    <mergeCell ref="K33:R33"/>
    <mergeCell ref="S33:T33"/>
    <mergeCell ref="K34:R34"/>
    <mergeCell ref="S34:T34"/>
    <mergeCell ref="K29:R29"/>
    <mergeCell ref="S29:T29"/>
    <mergeCell ref="K30:R30"/>
    <mergeCell ref="S30:T30"/>
    <mergeCell ref="K31:R31"/>
    <mergeCell ref="S31:T31"/>
    <mergeCell ref="K26:R26"/>
    <mergeCell ref="S26:T26"/>
    <mergeCell ref="K27:R27"/>
    <mergeCell ref="S27:T27"/>
    <mergeCell ref="K28:R28"/>
    <mergeCell ref="S28:T28"/>
    <mergeCell ref="K23:R23"/>
    <mergeCell ref="S23:T23"/>
    <mergeCell ref="K24:R24"/>
    <mergeCell ref="S24:T24"/>
    <mergeCell ref="K25:R25"/>
    <mergeCell ref="S25:T25"/>
    <mergeCell ref="S20:T20"/>
    <mergeCell ref="K21:R21"/>
    <mergeCell ref="S21:T21"/>
    <mergeCell ref="K22:R22"/>
    <mergeCell ref="S22:T22"/>
    <mergeCell ref="I45:J45"/>
    <mergeCell ref="K12:R13"/>
    <mergeCell ref="S12:T13"/>
    <mergeCell ref="K14:R14"/>
    <mergeCell ref="S14:T14"/>
    <mergeCell ref="K15:R15"/>
    <mergeCell ref="S15:T15"/>
    <mergeCell ref="K16:R16"/>
    <mergeCell ref="S16:T16"/>
    <mergeCell ref="K17:R17"/>
    <mergeCell ref="S17:T17"/>
    <mergeCell ref="K18:R18"/>
    <mergeCell ref="S18:T18"/>
    <mergeCell ref="K19:R19"/>
    <mergeCell ref="S19:T19"/>
    <mergeCell ref="K20:R20"/>
    <mergeCell ref="I40:J40"/>
    <mergeCell ref="I41:J41"/>
    <mergeCell ref="I42:J42"/>
    <mergeCell ref="A42:H42"/>
    <mergeCell ref="A43:H43"/>
    <mergeCell ref="A44:H44"/>
    <mergeCell ref="A45:H45"/>
    <mergeCell ref="I43:J43"/>
    <mergeCell ref="I44:J44"/>
    <mergeCell ref="I35:J35"/>
    <mergeCell ref="I36:J36"/>
    <mergeCell ref="I37:J37"/>
    <mergeCell ref="I12:J13"/>
    <mergeCell ref="I14:J14"/>
    <mergeCell ref="I15:J15"/>
    <mergeCell ref="I16:J16"/>
    <mergeCell ref="I17:J17"/>
    <mergeCell ref="I18:J18"/>
    <mergeCell ref="I19:J19"/>
    <mergeCell ref="I20:J20"/>
    <mergeCell ref="I21:J21"/>
    <mergeCell ref="I22:J22"/>
    <mergeCell ref="I23:J23"/>
    <mergeCell ref="I24:J24"/>
    <mergeCell ref="A35:H35"/>
    <mergeCell ref="A36:H36"/>
    <mergeCell ref="A37:H37"/>
    <mergeCell ref="A38:H38"/>
    <mergeCell ref="A39:H39"/>
    <mergeCell ref="A30:H30"/>
    <mergeCell ref="A31:H31"/>
    <mergeCell ref="A32:H32"/>
    <mergeCell ref="I25:J25"/>
    <mergeCell ref="I26:J26"/>
    <mergeCell ref="I27:J27"/>
    <mergeCell ref="I28:J28"/>
    <mergeCell ref="I29:J29"/>
    <mergeCell ref="I30:J30"/>
    <mergeCell ref="I31:J31"/>
    <mergeCell ref="I32:J32"/>
    <mergeCell ref="I33:J33"/>
    <mergeCell ref="I34:J34"/>
    <mergeCell ref="B6:S10"/>
    <mergeCell ref="A33:H33"/>
    <mergeCell ref="A34:H34"/>
    <mergeCell ref="A40:H40"/>
    <mergeCell ref="A41:H41"/>
    <mergeCell ref="A12:H13"/>
    <mergeCell ref="A14:H14"/>
    <mergeCell ref="A15:H15"/>
    <mergeCell ref="A16:H16"/>
    <mergeCell ref="A17:H17"/>
    <mergeCell ref="A18:H18"/>
    <mergeCell ref="A19:H19"/>
    <mergeCell ref="A20:H20"/>
    <mergeCell ref="A21:H21"/>
    <mergeCell ref="A22:H22"/>
    <mergeCell ref="A23:H23"/>
    <mergeCell ref="A24:H24"/>
    <mergeCell ref="A25:H25"/>
    <mergeCell ref="A26:H26"/>
    <mergeCell ref="A27:H27"/>
    <mergeCell ref="A28:H28"/>
    <mergeCell ref="A29:H29"/>
    <mergeCell ref="I38:J38"/>
    <mergeCell ref="I39:J39"/>
  </mergeCells>
  <pageMargins left="0.35" right="0.15748031496062992" top="0.23622047244094491" bottom="0.19685039370078741" header="0.15748031496062992" footer="0.15748031496062992"/>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61</vt:i4>
      </vt:variant>
    </vt:vector>
  </HeadingPairs>
  <TitlesOfParts>
    <vt:vector size="133" baseType="lpstr">
      <vt:lpstr>CoverPage</vt:lpstr>
      <vt:lpstr>Page2</vt:lpstr>
      <vt:lpstr>Page3</vt:lpstr>
      <vt:lpstr>Page4</vt:lpstr>
      <vt:lpstr>Page5</vt:lpstr>
      <vt:lpstr>Page6</vt:lpstr>
      <vt:lpstr>Page7A</vt:lpstr>
      <vt:lpstr>Page7B</vt:lpstr>
      <vt:lpstr>Page7C</vt:lpstr>
      <vt:lpstr>Page8</vt:lpstr>
      <vt:lpstr>Page9</vt:lpstr>
      <vt:lpstr>Page</vt:lpstr>
      <vt:lpstr>Explanation</vt:lpstr>
      <vt:lpstr>Topic 1</vt:lpstr>
      <vt:lpstr>Topic 2</vt:lpstr>
      <vt:lpstr>Topic 3A</vt:lpstr>
      <vt:lpstr>Topic 3B</vt:lpstr>
      <vt:lpstr>Topic 3C</vt:lpstr>
      <vt:lpstr>Topic 4</vt:lpstr>
      <vt:lpstr>Topic 5</vt:lpstr>
      <vt:lpstr>Topic 6</vt:lpstr>
      <vt:lpstr>Topic 7</vt:lpstr>
      <vt:lpstr>Topic 8A</vt:lpstr>
      <vt:lpstr>Topic 8B</vt:lpstr>
      <vt:lpstr>Topic 8C (1)</vt:lpstr>
      <vt:lpstr>Topic 8C (2) OPTIONAL</vt:lpstr>
      <vt:lpstr>Topic 8C (3) OPTIONAL</vt:lpstr>
      <vt:lpstr>Topic 8C (4) OPTIONAL</vt:lpstr>
      <vt:lpstr>Topic 8C (5) OPTIONAL</vt:lpstr>
      <vt:lpstr>Topic 8D</vt:lpstr>
      <vt:lpstr>Topic 9A</vt:lpstr>
      <vt:lpstr>Topic 9B</vt:lpstr>
      <vt:lpstr>Topic10A</vt:lpstr>
      <vt:lpstr>Topic 10B</vt:lpstr>
      <vt:lpstr>Topic 10C</vt:lpstr>
      <vt:lpstr>Topic 10D</vt:lpstr>
      <vt:lpstr>Topic 10E</vt:lpstr>
      <vt:lpstr>Topic 10F</vt:lpstr>
      <vt:lpstr>Topic 11</vt:lpstr>
      <vt:lpstr>Topic 12A</vt:lpstr>
      <vt:lpstr>Topic 12B</vt:lpstr>
      <vt:lpstr>BLANK PAGE 1</vt:lpstr>
      <vt:lpstr>Topic 13A</vt:lpstr>
      <vt:lpstr>Topic 13B</vt:lpstr>
      <vt:lpstr>Topic 14</vt:lpstr>
      <vt:lpstr>BLANK PAGE 2</vt:lpstr>
      <vt:lpstr>COVER PAGE</vt:lpstr>
      <vt:lpstr>Summary-T2</vt:lpstr>
      <vt:lpstr>T2-Interpretation</vt:lpstr>
      <vt:lpstr>Summary-T3</vt:lpstr>
      <vt:lpstr>T3-Interpretation</vt:lpstr>
      <vt:lpstr>Summary-T4</vt:lpstr>
      <vt:lpstr>T4 - Interpretation</vt:lpstr>
      <vt:lpstr>Summary-T5</vt:lpstr>
      <vt:lpstr>T5 - Interpretation</vt:lpstr>
      <vt:lpstr>Summary-T6</vt:lpstr>
      <vt:lpstr>T6 - Interpretation</vt:lpstr>
      <vt:lpstr>Summary-T7</vt:lpstr>
      <vt:lpstr>T7-Interpretation</vt:lpstr>
      <vt:lpstr>Summary-T8 CDM</vt:lpstr>
      <vt:lpstr>T8-Interpretation CDM</vt:lpstr>
      <vt:lpstr>Summary-T8 Water Loss</vt:lpstr>
      <vt:lpstr>T8-Interpretation Water Loss</vt:lpstr>
      <vt:lpstr>Summary-T9</vt:lpstr>
      <vt:lpstr>T9-Interpretation</vt:lpstr>
      <vt:lpstr>Summary-T10</vt:lpstr>
      <vt:lpstr>T10-Interpretation</vt:lpstr>
      <vt:lpstr>Summary-T11</vt:lpstr>
      <vt:lpstr>T11-Interpretation</vt:lpstr>
      <vt:lpstr>Summary-T12</vt:lpstr>
      <vt:lpstr>T12-Interpretation</vt:lpstr>
      <vt:lpstr>BAR-LEGEND-STATUS</vt:lpstr>
      <vt:lpstr>'BAR-LEGEND-STATUS'!Print_Area</vt:lpstr>
      <vt:lpstr>'COVER PAGE'!Print_Area</vt:lpstr>
      <vt:lpstr>CoverPage!Print_Area</vt:lpstr>
      <vt:lpstr>Explanation!Print_Area</vt:lpstr>
      <vt:lpstr>Page!Print_Area</vt:lpstr>
      <vt:lpstr>Page2!Print_Area</vt:lpstr>
      <vt:lpstr>Page3!Print_Area</vt:lpstr>
      <vt:lpstr>Page4!Print_Area</vt:lpstr>
      <vt:lpstr>Page5!Print_Area</vt:lpstr>
      <vt:lpstr>Page6!Print_Area</vt:lpstr>
      <vt:lpstr>Page7A!Print_Area</vt:lpstr>
      <vt:lpstr>Page7B!Print_Area</vt:lpstr>
      <vt:lpstr>Page7C!Print_Area</vt:lpstr>
      <vt:lpstr>Page8!Print_Area</vt:lpstr>
      <vt:lpstr>Page9!Print_Area</vt:lpstr>
      <vt:lpstr>'Summary-T10'!Print_Area</vt:lpstr>
      <vt:lpstr>'Summary-T11'!Print_Area</vt:lpstr>
      <vt:lpstr>'Summary-T12'!Print_Area</vt:lpstr>
      <vt:lpstr>'Summary-T3'!Print_Area</vt:lpstr>
      <vt:lpstr>'Summary-T4'!Print_Area</vt:lpstr>
      <vt:lpstr>'Summary-T5'!Print_Area</vt:lpstr>
      <vt:lpstr>'Summary-T8 CDM'!Print_Area</vt:lpstr>
      <vt:lpstr>'Summary-T8 Water Loss'!Print_Area</vt:lpstr>
      <vt:lpstr>'T10-Interpretation'!Print_Area</vt:lpstr>
      <vt:lpstr>'T11-Interpretation'!Print_Area</vt:lpstr>
      <vt:lpstr>'T2-Interpretation'!Print_Area</vt:lpstr>
      <vt:lpstr>'T3-Interpretation'!Print_Area</vt:lpstr>
      <vt:lpstr>'T4 - Interpretation'!Print_Area</vt:lpstr>
      <vt:lpstr>'T5 - Interpretation'!Print_Area</vt:lpstr>
      <vt:lpstr>'T6 - Interpretation'!Print_Area</vt:lpstr>
      <vt:lpstr>'T7-Interpretation'!Print_Area</vt:lpstr>
      <vt:lpstr>'T8-Interpretation Water Loss'!Print_Area</vt:lpstr>
      <vt:lpstr>'Topic 1'!Print_Area</vt:lpstr>
      <vt:lpstr>'Topic 10B'!Print_Area</vt:lpstr>
      <vt:lpstr>'Topic 10C'!Print_Area</vt:lpstr>
      <vt:lpstr>'Topic 10D'!Print_Area</vt:lpstr>
      <vt:lpstr>'Topic 10E'!Print_Area</vt:lpstr>
      <vt:lpstr>'Topic 10F'!Print_Area</vt:lpstr>
      <vt:lpstr>'Topic 11'!Print_Area</vt:lpstr>
      <vt:lpstr>'Topic 12A'!Print_Area</vt:lpstr>
      <vt:lpstr>'Topic 12B'!Print_Area</vt:lpstr>
      <vt:lpstr>'Topic 13A'!Print_Area</vt:lpstr>
      <vt:lpstr>'Topic 13B'!Print_Area</vt:lpstr>
      <vt:lpstr>'Topic 14'!Print_Area</vt:lpstr>
      <vt:lpstr>'Topic 2'!Print_Area</vt:lpstr>
      <vt:lpstr>'Topic 3A'!Print_Area</vt:lpstr>
      <vt:lpstr>'Topic 3B'!Print_Area</vt:lpstr>
      <vt:lpstr>'Topic 3C'!Print_Area</vt:lpstr>
      <vt:lpstr>'Topic 4'!Print_Area</vt:lpstr>
      <vt:lpstr>'Topic 5'!Print_Area</vt:lpstr>
      <vt:lpstr>'Topic 8A'!Print_Area</vt:lpstr>
      <vt:lpstr>'Topic 8B'!Print_Area</vt:lpstr>
      <vt:lpstr>'Topic 8C (1)'!Print_Area</vt:lpstr>
      <vt:lpstr>'Topic 8C (2) OPTIONAL'!Print_Area</vt:lpstr>
      <vt:lpstr>'Topic 8C (3) OPTIONAL'!Print_Area</vt:lpstr>
      <vt:lpstr>'Topic 8C (4) OPTIONAL'!Print_Area</vt:lpstr>
      <vt:lpstr>'Topic 8C (5) OPTIONAL'!Print_Area</vt:lpstr>
      <vt:lpstr>'Topic 8D'!Print_Area</vt:lpstr>
      <vt:lpstr>'Topic 9A'!Print_Area</vt:lpstr>
      <vt:lpstr>'Topic 9B'!Print_Area</vt:lpstr>
      <vt:lpstr>Topic10A!Print_Area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Moshe Fobane</cp:lastModifiedBy>
  <cp:lastPrinted>2012-02-03T10:02:18Z</cp:lastPrinted>
  <dcterms:created xsi:type="dcterms:W3CDTF">2008-11-13T08:35:10Z</dcterms:created>
  <dcterms:modified xsi:type="dcterms:W3CDTF">2016-12-05T09:00:49Z</dcterms:modified>
</cp:coreProperties>
</file>